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MOJE AKCE\2024\ROTHE\12_Cihlářska\"/>
    </mc:Choice>
  </mc:AlternateContent>
  <bookViews>
    <workbookView xWindow="0" yWindow="0" windowWidth="0" windowHeight="0"/>
  </bookViews>
  <sheets>
    <sheet name="Rekapitulace stavby" sheetId="1" r:id="rId1"/>
    <sheet name="01 - Objekty pozemních ko..." sheetId="2" r:id="rId2"/>
    <sheet name="02 - Vedlejší rozpočtové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Objekty pozemních ko...'!$C$124:$K$228</definedName>
    <definedName name="_xlnm.Print_Area" localSheetId="1">'01 - Objekty pozemních ko...'!$C$4:$J$76,'01 - Objekty pozemních ko...'!$C$82:$J$106,'01 - Objekty pozemních ko...'!$C$112:$K$228</definedName>
    <definedName name="_xlnm.Print_Titles" localSheetId="1">'01 - Objekty pozemních ko...'!$124:$124</definedName>
    <definedName name="_xlnm._FilterDatabase" localSheetId="2" hidden="1">'02 - Vedlejší rozpočtové ...'!$C$119:$K$127</definedName>
    <definedName name="_xlnm.Print_Area" localSheetId="2">'02 - Vedlejší rozpočtové ...'!$C$4:$J$76,'02 - Vedlejší rozpočtové ...'!$C$82:$J$101,'02 - Vedlejší rozpočtové ...'!$C$107:$K$127</definedName>
    <definedName name="_xlnm.Print_Titles" localSheetId="2">'02 - Vedlejší rozpočtové 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7"/>
  <c r="BH127"/>
  <c r="BG127"/>
  <c r="BF127"/>
  <c r="T127"/>
  <c r="T126"/>
  <c r="R127"/>
  <c r="R126"/>
  <c r="P127"/>
  <c r="P126"/>
  <c r="BI125"/>
  <c r="BH125"/>
  <c r="BG125"/>
  <c r="BF125"/>
  <c r="T125"/>
  <c r="T124"/>
  <c r="R125"/>
  <c r="R124"/>
  <c r="P125"/>
  <c r="P124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96"/>
  <c i="3"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2" r="J228"/>
  <c r="J148"/>
  <c r="BK220"/>
  <c r="BK171"/>
  <c r="J216"/>
  <c r="BK191"/>
  <c r="BK144"/>
  <c r="J214"/>
  <c r="BK180"/>
  <c r="J136"/>
  <c i="3" r="J127"/>
  <c i="2" r="J226"/>
  <c r="BK167"/>
  <c r="BK228"/>
  <c r="J208"/>
  <c r="BK174"/>
  <c r="BK135"/>
  <c r="J211"/>
  <c r="J171"/>
  <c r="J135"/>
  <c r="J220"/>
  <c r="BK184"/>
  <c r="BK163"/>
  <c r="BK139"/>
  <c i="3" r="J125"/>
  <c i="2" r="BK221"/>
  <c r="J194"/>
  <c r="BK226"/>
  <c r="BK203"/>
  <c r="J145"/>
  <c r="BK195"/>
  <c r="BK152"/>
  <c r="J167"/>
  <c r="BK213"/>
  <c r="J182"/>
  <c r="J144"/>
  <c i="3" r="BK123"/>
  <c i="2" r="J215"/>
  <c r="J184"/>
  <c r="J131"/>
  <c r="BK211"/>
  <c r="J183"/>
  <c r="J128"/>
  <c r="J200"/>
  <c r="BK177"/>
  <c r="J149"/>
  <c r="BK128"/>
  <c r="J195"/>
  <c r="BK166"/>
  <c r="BK212"/>
  <c i="3" r="J123"/>
  <c i="2" r="J213"/>
  <c r="BK145"/>
  <c r="J222"/>
  <c r="BK200"/>
  <c r="J134"/>
  <c r="BK179"/>
  <c r="BK136"/>
  <c r="BK131"/>
  <c r="BK183"/>
  <c r="J174"/>
  <c r="BK134"/>
  <c r="BK216"/>
  <c r="BK156"/>
  <c r="J221"/>
  <c r="J191"/>
  <c r="J156"/>
  <c i="1" r="AS94"/>
  <c i="2" r="J159"/>
  <c r="J205"/>
  <c r="J177"/>
  <c r="BK143"/>
  <c r="J212"/>
  <c r="J180"/>
  <c r="BK214"/>
  <c r="BK185"/>
  <c r="BK149"/>
  <c r="BK222"/>
  <c r="BK182"/>
  <c r="BK148"/>
  <c r="J163"/>
  <c r="BK208"/>
  <c r="J179"/>
  <c r="J139"/>
  <c i="3" r="BK127"/>
  <c i="2" r="BK225"/>
  <c r="J185"/>
  <c r="J143"/>
  <c r="BK205"/>
  <c r="BK159"/>
  <c r="BK215"/>
  <c r="BK194"/>
  <c r="J166"/>
  <c r="J225"/>
  <c r="J203"/>
  <c r="J152"/>
  <c i="3" r="BK125"/>
  <c i="2" l="1" r="P127"/>
  <c r="P178"/>
  <c r="P190"/>
  <c r="T170"/>
  <c r="T178"/>
  <c r="T199"/>
  <c r="P170"/>
  <c r="BK181"/>
  <c r="J181"/>
  <c r="J101"/>
  <c r="R190"/>
  <c r="P219"/>
  <c r="BK127"/>
  <c r="BK178"/>
  <c r="J178"/>
  <c r="J100"/>
  <c r="T181"/>
  <c r="P199"/>
  <c r="R127"/>
  <c r="R178"/>
  <c r="BK190"/>
  <c r="J190"/>
  <c r="J102"/>
  <c r="BK219"/>
  <c r="J219"/>
  <c r="J104"/>
  <c r="T127"/>
  <c r="T126"/>
  <c r="T125"/>
  <c r="R181"/>
  <c r="R199"/>
  <c r="BK170"/>
  <c r="J170"/>
  <c r="J99"/>
  <c r="BK199"/>
  <c r="J199"/>
  <c r="J103"/>
  <c r="T219"/>
  <c r="R170"/>
  <c r="P181"/>
  <c r="T190"/>
  <c r="R219"/>
  <c r="BK227"/>
  <c r="J227"/>
  <c r="J105"/>
  <c i="3" r="BK122"/>
  <c r="J122"/>
  <c r="J98"/>
  <c r="BK124"/>
  <c r="J124"/>
  <c r="J99"/>
  <c r="BK126"/>
  <c r="J126"/>
  <c r="J100"/>
  <c r="F92"/>
  <c i="2" r="J127"/>
  <c r="J98"/>
  <c i="3" r="J89"/>
  <c r="E85"/>
  <c r="BE127"/>
  <c r="BE123"/>
  <c r="BE125"/>
  <c i="2" r="BE143"/>
  <c r="BE167"/>
  <c r="BE191"/>
  <c r="BE211"/>
  <c r="BE214"/>
  <c r="BE220"/>
  <c r="BE221"/>
  <c r="BE222"/>
  <c r="J119"/>
  <c r="BE134"/>
  <c r="BE135"/>
  <c r="BE136"/>
  <c r="BE139"/>
  <c r="BE156"/>
  <c r="F92"/>
  <c r="BE128"/>
  <c r="BE131"/>
  <c r="BE163"/>
  <c r="E115"/>
  <c r="BE144"/>
  <c r="BE145"/>
  <c r="BE149"/>
  <c r="BE159"/>
  <c r="BE183"/>
  <c r="BE200"/>
  <c r="BE203"/>
  <c r="BE205"/>
  <c r="BE213"/>
  <c r="BE216"/>
  <c r="BE226"/>
  <c r="BE228"/>
  <c r="BE148"/>
  <c r="BE152"/>
  <c r="BE177"/>
  <c r="BE179"/>
  <c r="BE180"/>
  <c r="BE182"/>
  <c r="BE194"/>
  <c r="BE208"/>
  <c r="BE212"/>
  <c r="BE215"/>
  <c r="BE225"/>
  <c r="BE166"/>
  <c r="BE171"/>
  <c r="BE174"/>
  <c r="BE184"/>
  <c r="BE185"/>
  <c r="BE195"/>
  <c r="J34"/>
  <c i="1" r="AW95"/>
  <c i="2" r="F34"/>
  <c i="1" r="BA95"/>
  <c i="2" r="F37"/>
  <c i="1" r="BD95"/>
  <c i="2" r="F36"/>
  <c i="1" r="BC95"/>
  <c i="3" r="J34"/>
  <c i="1" r="AW96"/>
  <c i="3" r="F35"/>
  <c i="1" r="BB96"/>
  <c i="2" r="F35"/>
  <c i="1" r="BB95"/>
  <c i="3" r="F34"/>
  <c i="1" r="BA96"/>
  <c i="3" r="F36"/>
  <c i="1" r="BC96"/>
  <c i="3" r="F37"/>
  <c i="1" r="BD96"/>
  <c i="2" l="1" r="R126"/>
  <c r="R125"/>
  <c r="BK126"/>
  <c r="J126"/>
  <c r="J97"/>
  <c r="P126"/>
  <c r="P125"/>
  <c i="1" r="AU95"/>
  <c i="3" r="BK121"/>
  <c r="J121"/>
  <c r="J97"/>
  <c i="1" r="AU94"/>
  <c i="2" r="J33"/>
  <c i="1" r="AV95"/>
  <c r="AT95"/>
  <c i="2" r="F33"/>
  <c i="1" r="AZ95"/>
  <c r="BC94"/>
  <c r="W32"/>
  <c i="3" r="F33"/>
  <c i="1" r="AZ96"/>
  <c i="3" r="J33"/>
  <c i="1" r="AV96"/>
  <c r="AT96"/>
  <c r="BA94"/>
  <c r="AW94"/>
  <c r="AK30"/>
  <c r="BD94"/>
  <c r="W33"/>
  <c r="BB94"/>
  <c r="W31"/>
  <c i="3" l="1" r="BK120"/>
  <c r="J120"/>
  <c r="J96"/>
  <c i="2" r="BK125"/>
  <c r="J125"/>
  <c r="J30"/>
  <c i="1" r="AG95"/>
  <c r="AX94"/>
  <c r="W30"/>
  <c r="AZ94"/>
  <c r="AV94"/>
  <c r="AK29"/>
  <c r="AY94"/>
  <c i="2" l="1" r="J39"/>
  <c r="J96"/>
  <c i="1" r="AN95"/>
  <c r="AT94"/>
  <c i="3" r="J30"/>
  <c i="1" r="AG96"/>
  <c r="AG94"/>
  <c r="AK26"/>
  <c r="W29"/>
  <c i="3" l="1" r="J39"/>
  <c i="1" r="AN9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<sst xmlns="http://schemas.openxmlformats.org/spreadsheetml/2006/main">
  <si>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</si>
  <si>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</si>
  <si>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</si>
  <si>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</si>
  <si>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</si>
  <si>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{63b97548-d160-4599-bfe5-73afd2f46817}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</si>
  <si>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</si>
  <si>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</si>
  <si>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</si>
  <si>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</si>
  <si>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</si>
  <si>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</si>
  <si>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</si>
  <si>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</si>
  <si>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241018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</si>
  <si>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</si>
  <si>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</si>
  <si>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Kutná Hora - nabíjecí stanice pro autobusy</t>
  </si>
  <si>
    <t>KSO:</t>
  </si>
  <si>
    <t>CC-CZ:</t>
  </si>
  <si>
    <t>Místo:</t>
  </si>
  <si>
    <t>Kutná Hora</t>
  </si>
  <si>
    <t>Datum:</t>
  </si>
  <si>
    <t>18. 10. 2024</t>
  </si>
  <si>
    <t>Zadavatel:</t>
  </si>
  <si>
    <t>IČ:</t>
  </si>
  <si>
    <t>Město Kutná Hora, Havlíčkovo náměstí 552/1</t>
  </si>
  <si>
    <t>DIČ:</t>
  </si>
  <si>
    <t>Uchazeč:</t>
  </si>
  <si>
    <t>Vyplň údaj</t>
  </si>
  <si>
    <t>Projektant:</t>
  </si>
  <si>
    <t>Ing. Petr Rothe</t>
  </si>
  <si>
    <t>True</t>
  </si>
  <si>
    <t>Zpracovatel:</t>
  </si>
  <si>
    <t>GRP geodézie a projekce, Na Šumavě 140, Třebotov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</si>
  <si>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</si>
  <si>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</si>
  <si>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</si>
  <si>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</si>
  <si>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</si>
  <si>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</si>
  <si>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</si>
  <si>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</si>
  <si>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</si>
  <si>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</si>
  <si>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</si>
  <si>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</si>
  <si>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</si>
  <si>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</si>
  <si>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</si>
  <si>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</si>
  <si>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</si>
  <si>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</si>
  <si>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</si>
  <si>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</si>
  <si>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</si>
  <si>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</si>
  <si>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</si>
  <si>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</si>
  <si>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</si>
  <si>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</si>
  <si>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</si>
  <si>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</si>
  <si>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</si>
  <si>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</si>
  <si>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</si>
  <si>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</si>
  <si>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</si>
  <si>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</si>
  <si>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</si>
  <si>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</si>
  <si>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</si>
  <si>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</si>
  <si>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</si>
  <si>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</si>
  <si>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</si>
  <si>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</si>
  <si>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</si>
  <si>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</si>
  <si>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</si>
  <si>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</si>
  <si>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</si>
  <si>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Objekty pozemních komunikací - stavební část</t>
  </si>
  <si>
    <t>STA</t>
  </si>
  <si>
    <t>1</t>
  </si>
  <si>
    <t>{0de8305f-5407-48ca-9c3e-e1496b24a70e}</t>
  </si>
  <si>
    <t>2</t>
  </si>
  <si>
    <t>02</t>
  </si>
  <si>
    <t>Vedlejší rozpočtové náklady</t>
  </si>
  <si>
    <t>{6109f10d-d218-4f67-88fe-c95a57616bc3}</t>
  </si>
  <si>
    <t>KRYCÍ LIST SOUPISU PRACÍ</t>
  </si>
  <si>
    <t>Objekt:</t>
  </si>
  <si>
    <t>01 - Objekty pozemních komunikací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</si>
  <si>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</si>
  <si>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</si>
  <si>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</si>
  <si>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</si>
  <si>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</si>
  <si>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</si>
  <si>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</si>
  <si>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</si>
  <si>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</si>
  <si>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5.2 - Konstrukce parkovacího místa autobusu</t>
  </si>
  <si>
    <t xml:space="preserve">    5.3 - Chodník</t>
  </si>
  <si>
    <t xml:space="preserve">    9 - Ostatní konstrukce a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</si>
  <si>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</si>
  <si>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</si>
  <si>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</si>
  <si>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</si>
  <si>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</si>
  <si>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</si>
  <si>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</si>
  <si>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</si>
  <si>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</si>
  <si>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</si>
  <si>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</si>
  <si>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</si>
  <si>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</si>
  <si>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</si>
  <si>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</si>
  <si>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</si>
  <si>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</si>
  <si>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</si>
  <si>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</si>
  <si>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</si>
  <si>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113202111</t>
  </si>
  <si>
    <t>Vytrhání obrub krajníků obrubníků stojatých</t>
  </si>
  <si>
    <t>m</t>
  </si>
  <si>
    <t>CS ÚRS 2024 02</t>
  </si>
  <si>
    <t>4</t>
  </si>
  <si>
    <t>750261227</t>
  </si>
  <si>
    <t>VV</t>
  </si>
  <si>
    <t>14,40+13,10+1,00+18,00</t>
  </si>
  <si>
    <t>Součet</t>
  </si>
  <si>
    <t>113106171</t>
  </si>
  <si>
    <t>Rozebrání dlažeb vozovek ze zámkové dlažby s ložem z kameniva ručně</t>
  </si>
  <si>
    <t>m2</t>
  </si>
  <si>
    <t>707888229</t>
  </si>
  <si>
    <t>14,40+0,50+30,80</t>
  </si>
  <si>
    <t>3</t>
  </si>
  <si>
    <t>113107222</t>
  </si>
  <si>
    <t>Odstranění podkladu z kameniva drceného tl přes 100 do 200 mm strojně pl přes 200 m2</t>
  </si>
  <si>
    <t>-2070312335</t>
  </si>
  <si>
    <t>121112003</t>
  </si>
  <si>
    <t>Sejmutí ornice tl vrstvy do 200 mm ručně</t>
  </si>
  <si>
    <t>-882541387</t>
  </si>
  <si>
    <t>5</t>
  </si>
  <si>
    <t>122211101</t>
  </si>
  <si>
    <t>Odkopávky a prokopávky v hornině třídy těžitelnosti I, skupiny 3 ručně</t>
  </si>
  <si>
    <t>m3</t>
  </si>
  <si>
    <t>-876821011</t>
  </si>
  <si>
    <t>33,60*0,3</t>
  </si>
  <si>
    <t>6</t>
  </si>
  <si>
    <t>131212531</t>
  </si>
  <si>
    <t>Hloubení jamek objem do 0,5 m3 v soudržných horninách třídy těžitelnosti I skupiny 3 ručně</t>
  </si>
  <si>
    <t>-1449631476</t>
  </si>
  <si>
    <t xml:space="preserve">"patka dopravní značky"                               0,3*0,3*0,8*1,12*2</t>
  </si>
  <si>
    <t xml:space="preserve">"základ.patka pro nabíjecí stanici"            0,5*0,4*0,8*1,12*4</t>
  </si>
  <si>
    <t>7</t>
  </si>
  <si>
    <t>167151111</t>
  </si>
  <si>
    <t>Nakládání výkopku z hornin třídy těžitelnosti I skupiny 1 až 3 přes 100 m3</t>
  </si>
  <si>
    <t>-1285343579</t>
  </si>
  <si>
    <t>8</t>
  </si>
  <si>
    <t>162751117</t>
  </si>
  <si>
    <t>Vodorovné přemístění přes 9 000 do 10000 m výkopku/sypaniny z horniny třídy těžitelnosti I skupiny 1 až 3</t>
  </si>
  <si>
    <t>-64943028</t>
  </si>
  <si>
    <t>9</t>
  </si>
  <si>
    <t>162751119</t>
  </si>
  <si>
    <t>Příplatek k vodorovnému přemístění výkopku/sypaniny z horniny třídy těžitelnosti I skupiny 1 až 3 ZKD 1000 m přes 10000 m</t>
  </si>
  <si>
    <t>1780287742</t>
  </si>
  <si>
    <t>10,958*5</t>
  </si>
  <si>
    <t>10</t>
  </si>
  <si>
    <t>171251201</t>
  </si>
  <si>
    <t>Uložení sypaniny na skládky nebo meziskládky</t>
  </si>
  <si>
    <t>-673114401</t>
  </si>
  <si>
    <t>11</t>
  </si>
  <si>
    <t>171201231</t>
  </si>
  <si>
    <t>Poplatek za uložení zeminy a kamení na recyklační skládce (skládkovné) kód odpadu 17 05 04</t>
  </si>
  <si>
    <t>t</t>
  </si>
  <si>
    <t>1355869696</t>
  </si>
  <si>
    <t>10,958*1,5</t>
  </si>
  <si>
    <t>171111103</t>
  </si>
  <si>
    <t>Uložení sypaniny z hornin soudržných do násypů zhutněných ručně</t>
  </si>
  <si>
    <t>-2019152160</t>
  </si>
  <si>
    <t>16,00*0,08</t>
  </si>
  <si>
    <t>16,00*0,03</t>
  </si>
  <si>
    <t>13</t>
  </si>
  <si>
    <t>M</t>
  </si>
  <si>
    <t>10364100</t>
  </si>
  <si>
    <t>zemina pro terénní úpravy - tříděná</t>
  </si>
  <si>
    <t>1876230382</t>
  </si>
  <si>
    <t>1,760*1,5</t>
  </si>
  <si>
    <t>14</t>
  </si>
  <si>
    <t>181311103</t>
  </si>
  <si>
    <t>Rozprostření ornice tl vrstvy do 200 mm v rovině nebo ve svahu do 1:5 ručně</t>
  </si>
  <si>
    <t>CS ÚRS 2023 02</t>
  </si>
  <si>
    <t>1756872087</t>
  </si>
  <si>
    <t>16,00*0,9</t>
  </si>
  <si>
    <t>16,00*0,55</t>
  </si>
  <si>
    <t>15</t>
  </si>
  <si>
    <t>10364101</t>
  </si>
  <si>
    <t>zemina pro terénní úpravy - ornice</t>
  </si>
  <si>
    <t>-92306961</t>
  </si>
  <si>
    <t>23,20*0,15*1,5</t>
  </si>
  <si>
    <t>16</t>
  </si>
  <si>
    <t>181411131</t>
  </si>
  <si>
    <t>Založení parkového trávníku výsevem pl do 1000 m2 v rovině a ve svahu do 1:5</t>
  </si>
  <si>
    <t>1817255734</t>
  </si>
  <si>
    <t>17</t>
  </si>
  <si>
    <t>00572410</t>
  </si>
  <si>
    <t xml:space="preserve">osivo směs travní parková </t>
  </si>
  <si>
    <t>kg</t>
  </si>
  <si>
    <t>-1868039524</t>
  </si>
  <si>
    <t>23,20*0,02</t>
  </si>
  <si>
    <t>Zakládání</t>
  </si>
  <si>
    <t>18</t>
  </si>
  <si>
    <t>275313611</t>
  </si>
  <si>
    <t>Základové patky z betonu tř. C 16/20</t>
  </si>
  <si>
    <t>-719560281</t>
  </si>
  <si>
    <t xml:space="preserve">"patky pro nabíjecí stanici"    0,5*0,4*0,8*4</t>
  </si>
  <si>
    <t>19</t>
  </si>
  <si>
    <t>275351121</t>
  </si>
  <si>
    <t>Zřízení bednění základových patek</t>
  </si>
  <si>
    <t>107137589</t>
  </si>
  <si>
    <t xml:space="preserve">"patky pro nabíjecí stanici"    (0,5*2+0,4*2)*0,8*4</t>
  </si>
  <si>
    <t>20</t>
  </si>
  <si>
    <t>275351122</t>
  </si>
  <si>
    <t>Odstranění bednění základových patek</t>
  </si>
  <si>
    <t>1726065361</t>
  </si>
  <si>
    <t>Komunikace pozemní</t>
  </si>
  <si>
    <t>1711525R01</t>
  </si>
  <si>
    <t>Zhutnění podloží z hornin soudržných nebo nesoudržných pod chodníky min.Edef,2=30MPa</t>
  </si>
  <si>
    <t>482864371</t>
  </si>
  <si>
    <t>22</t>
  </si>
  <si>
    <t>1711525R02</t>
  </si>
  <si>
    <t>Zhutnění podloží z hornin soudržných nebo nesoudržných pod komunikace min.Edef,2=45MPa</t>
  </si>
  <si>
    <t>-16087492</t>
  </si>
  <si>
    <t>5.2</t>
  </si>
  <si>
    <t>Konstrukce parkovacího místa autobusu</t>
  </si>
  <si>
    <t>23</t>
  </si>
  <si>
    <t>564861011</t>
  </si>
  <si>
    <t>Podklad ze štěrkodrtě ŠD plochy do 100 m2 tl 200 mm</t>
  </si>
  <si>
    <t>-374445922</t>
  </si>
  <si>
    <t>24</t>
  </si>
  <si>
    <t>567122113</t>
  </si>
  <si>
    <t>Podklad ze směsi stmelené cementem SC C 8/10 (KSC I) tl 140 mm</t>
  </si>
  <si>
    <t>1021958858</t>
  </si>
  <si>
    <t>25</t>
  </si>
  <si>
    <t>596212312</t>
  </si>
  <si>
    <t>Kladení zámkové dlažby pozemních komunikací ručně tl do 100 mm skupiny A pl do 300 m2</t>
  </si>
  <si>
    <t>-290231108</t>
  </si>
  <si>
    <t>26</t>
  </si>
  <si>
    <t>59245296</t>
  </si>
  <si>
    <t>dlažba zámková betonová tvaru I 200x165mm tl 100mm přírodní</t>
  </si>
  <si>
    <t>-1272731035</t>
  </si>
  <si>
    <t>P</t>
  </si>
  <si>
    <t>Poznámka k položce:_x000d_
Spotřeba: 36 kus/m2</t>
  </si>
  <si>
    <t>33,3*1,02</t>
  </si>
  <si>
    <t>33,966*1,02 'Přepočtené koeficientem množství</t>
  </si>
  <si>
    <t>5.3</t>
  </si>
  <si>
    <t>Chodník</t>
  </si>
  <si>
    <t>27</t>
  </si>
  <si>
    <t>564851011</t>
  </si>
  <si>
    <t>Podklad ze štěrkodrtě ŠD plochy do 100 m2 tl 150 mm</t>
  </si>
  <si>
    <t>-27064429</t>
  </si>
  <si>
    <t>2*32,00-0,5*0,4*4</t>
  </si>
  <si>
    <t>28</t>
  </si>
  <si>
    <t>596211110</t>
  </si>
  <si>
    <t>Kladení zámkové dlažby komunikací pro pěší ručně tl 60 mm skupiny A pl do 50 m2</t>
  </si>
  <si>
    <t>768411160</t>
  </si>
  <si>
    <t>29</t>
  </si>
  <si>
    <t>59245012</t>
  </si>
  <si>
    <t>dlažba zámková betonová tvaru I 200x165mm tl 60mm barevná</t>
  </si>
  <si>
    <t>824863265</t>
  </si>
  <si>
    <t>63,20*1,02</t>
  </si>
  <si>
    <t>Ostatní konstrukce a práce</t>
  </si>
  <si>
    <t>30</t>
  </si>
  <si>
    <t>916131213</t>
  </si>
  <si>
    <t>Osazení silničního obrubníku betonového stojatého s boční opěrou do lože z betonu prostého</t>
  </si>
  <si>
    <t>-440352375</t>
  </si>
  <si>
    <t>16,80+16,00</t>
  </si>
  <si>
    <t>31</t>
  </si>
  <si>
    <t>59217031</t>
  </si>
  <si>
    <t>obrubník silniční betonový 1000x150x250mm</t>
  </si>
  <si>
    <t>-1905406993</t>
  </si>
  <si>
    <t>32,8*1,02 'Přepočtené koeficientem množství</t>
  </si>
  <si>
    <t>32</t>
  </si>
  <si>
    <t>916231213</t>
  </si>
  <si>
    <t>Osazení chodníkového obrubníku betonového stojatého s boční opěrou do lože z betonu prostého</t>
  </si>
  <si>
    <t>152616026</t>
  </si>
  <si>
    <t>18,00*2</t>
  </si>
  <si>
    <t>33</t>
  </si>
  <si>
    <t>59217011</t>
  </si>
  <si>
    <t>obrubník zahradní betonový 500x50x200mm</t>
  </si>
  <si>
    <t>2112542893</t>
  </si>
  <si>
    <t>36,00*1,02</t>
  </si>
  <si>
    <t>34</t>
  </si>
  <si>
    <t>914511111</t>
  </si>
  <si>
    <t>Montáž sloupku dopravních značek délky do 3,5 m s betonovým základem</t>
  </si>
  <si>
    <t>kus</t>
  </si>
  <si>
    <t>1670322018</t>
  </si>
  <si>
    <t>35</t>
  </si>
  <si>
    <t>40445225</t>
  </si>
  <si>
    <t>sloupek pro dopravní značku Zn D 60mm v 3,5m</t>
  </si>
  <si>
    <t>-1257146584</t>
  </si>
  <si>
    <t>36</t>
  </si>
  <si>
    <t>914111111</t>
  </si>
  <si>
    <t>Montáž svislé dopravní značky do velikosti 1 m2 objímkami na sloupek nebo konzolu</t>
  </si>
  <si>
    <t>767715546</t>
  </si>
  <si>
    <t>37</t>
  </si>
  <si>
    <t>40445643</t>
  </si>
  <si>
    <t>informativní značky jiné IJ1-IJ3, IJ4c-IJ16 500x700mm</t>
  </si>
  <si>
    <t>-585775615</t>
  </si>
  <si>
    <t>38</t>
  </si>
  <si>
    <t>40445647</t>
  </si>
  <si>
    <t>dodatkové tabulky E1, E2a,b , E6, E9, E10 E12c, E17 500x500mm</t>
  </si>
  <si>
    <t>968578307</t>
  </si>
  <si>
    <t>39</t>
  </si>
  <si>
    <t>915111111</t>
  </si>
  <si>
    <t>Vodorovné dopravní značení dělící čáry souvislé š 125 mm základní bílá barva</t>
  </si>
  <si>
    <t>1456603098</t>
  </si>
  <si>
    <t>13,00*10</t>
  </si>
  <si>
    <t>997</t>
  </si>
  <si>
    <t>Přesun sutě</t>
  </si>
  <si>
    <t>40</t>
  </si>
  <si>
    <t>997221612</t>
  </si>
  <si>
    <t>Nakládání vybouraných hmot na dopravní prostředky pro vodorovnou dopravu</t>
  </si>
  <si>
    <t>-1541355584</t>
  </si>
  <si>
    <t>41</t>
  </si>
  <si>
    <t>997221571</t>
  </si>
  <si>
    <t>Vodorovná doprava vybouraných hmot do 1 km</t>
  </si>
  <si>
    <t>-150864097</t>
  </si>
  <si>
    <t>42</t>
  </si>
  <si>
    <t>997221579</t>
  </si>
  <si>
    <t>Příplatek ZKD 1 km u vodorovné dopravy vybouraných hmot</t>
  </si>
  <si>
    <t>399895728</t>
  </si>
  <si>
    <t>36,267*14</t>
  </si>
  <si>
    <t>43</t>
  </si>
  <si>
    <t>997221861</t>
  </si>
  <si>
    <t>Poplatek za uložení na recyklační skládce (skládkovné) stavebního odpadu z prostého betonu pod kódem 17 01 01</t>
  </si>
  <si>
    <t>-1485905462</t>
  </si>
  <si>
    <t>44</t>
  </si>
  <si>
    <t>997221873</t>
  </si>
  <si>
    <t>Poplatek za uložení na recyklační skládce (skládkovné) stavebního odpadu zeminy a kamení zatříděného do Katalogu odpadů pod kódem 17 05 04</t>
  </si>
  <si>
    <t>-1823564718</t>
  </si>
  <si>
    <t>998</t>
  </si>
  <si>
    <t>Přesun hmot</t>
  </si>
  <si>
    <t>45</t>
  </si>
  <si>
    <t>998229112</t>
  </si>
  <si>
    <t>Přesun hmot ruční pro pozemní komunikace s krytem dlážděným na vzdálenost do 50 m</t>
  </si>
  <si>
    <t>2084539963</t>
  </si>
  <si>
    <t>02 -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</si>
  <si>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</si>
  <si>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</si>
  <si>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</si>
  <si>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</si>
  <si>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</si>
  <si>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</si>
  <si>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</si>
  <si>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011002000</t>
  </si>
  <si>
    <t xml:space="preserve">Průzkumné a geotechnické  práce</t>
  </si>
  <si>
    <t>soubor</t>
  </si>
  <si>
    <t>1024</t>
  </si>
  <si>
    <t>244400667</t>
  </si>
  <si>
    <t>VRN3</t>
  </si>
  <si>
    <t>Zařízení staveniště</t>
  </si>
  <si>
    <t>030001000</t>
  </si>
  <si>
    <t>-853062618</t>
  </si>
  <si>
    <t>VRN4</t>
  </si>
  <si>
    <t>Inženýrská činnost</t>
  </si>
  <si>
    <t>043002000</t>
  </si>
  <si>
    <t>Zkoušky a ostatní měření</t>
  </si>
  <si>
    <t>-1130135108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</si>
</sst>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241018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Kutná Hora - nabíjecí stanice pro autobusy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Kutná Hora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18. 10. 2024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Kutná Hora, Havlíčkovo náměstí 552/1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Petr Rothe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GRP geodézie a projekce, Na Šumavě 140, Třebotov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24.7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Objekty pozemních ko...'!J30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'01 - Objekty pozemních ko...'!P125</f>
        <v>0</v>
      </c>
      <c r="AV95" s="127">
        <f>'01 - Objekty pozemních ko...'!J33</f>
        <v>0</v>
      </c>
      <c r="AW95" s="127">
        <f>'01 - Objekty pozemních ko...'!J34</f>
        <v>0</v>
      </c>
      <c r="AX95" s="127">
        <f>'01 - Objekty pozemních ko...'!J35</f>
        <v>0</v>
      </c>
      <c r="AY95" s="127">
        <f>'01 - Objekty pozemních ko...'!J36</f>
        <v>0</v>
      </c>
      <c r="AZ95" s="127">
        <f>'01 - Objekty pozemních ko...'!F33</f>
        <v>0</v>
      </c>
      <c r="BA95" s="127">
        <f>'01 - Objekty pozemních ko...'!F34</f>
        <v>0</v>
      </c>
      <c r="BB95" s="127">
        <f>'01 - Objekty pozemních ko...'!F35</f>
        <v>0</v>
      </c>
      <c r="BC95" s="127">
        <f>'01 - Objekty pozemních ko...'!F36</f>
        <v>0</v>
      </c>
      <c r="BD95" s="129">
        <f>'01 - Objekty pozemních ko...'!F37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Vedlejší rozpočtové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'02 - Vedlejší rozpočtové ...'!P120</f>
        <v>0</v>
      </c>
      <c r="AV96" s="132">
        <f>'02 - Vedlejší rozpočtové ...'!J33</f>
        <v>0</v>
      </c>
      <c r="AW96" s="132">
        <f>'02 - Vedlejší rozpočtové ...'!J34</f>
        <v>0</v>
      </c>
      <c r="AX96" s="132">
        <f>'02 - Vedlejší rozpočtové ...'!J35</f>
        <v>0</v>
      </c>
      <c r="AY96" s="132">
        <f>'02 - Vedlejší rozpočtové ...'!J36</f>
        <v>0</v>
      </c>
      <c r="AZ96" s="132">
        <f>'02 - Vedlejší rozpočtové ...'!F33</f>
        <v>0</v>
      </c>
      <c r="BA96" s="132">
        <f>'02 - Vedlejší rozpočtové ...'!F34</f>
        <v>0</v>
      </c>
      <c r="BB96" s="132">
        <f>'02 - Vedlejší rozpočtové ...'!F35</f>
        <v>0</v>
      </c>
      <c r="BC96" s="132">
        <f>'02 - Vedlejší rozpočtové ...'!F36</f>
        <v>0</v>
      </c>
      <c r="BD96" s="134">
        <f>'02 - Vedlejší rozpočtové 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KPZa8u0gE1v9HZ+T3dRItxcTrcLa52mOBUEYe0OGuRAn5KfJC/CEkm8cxQ/CvwaOBXqLjg6Lmfhk5ve4arYc4w==" hashValue="3gDSiCzAR+msrFJ3skYL7rM+AWF7l/sXQkJrQnpJRRY/3nrUWwYIYLUWstbQ2I9T97Ry19dbK4iB7YAM6yysf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Objekty pozemních ko...'!C2" display="/"/>
    <hyperlink ref="A96" location="'02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Kutná Hora - nabíjecí stanice pro autobusy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ROUND((SUM(BE125:BE228)),  2)</f>
        <v>0</v>
      </c>
      <c r="G33" s="37"/>
      <c r="H33" s="37"/>
      <c r="I33" s="154">
        <v>0.20999999999999999</v>
      </c>
      <c r="J33" s="153">
        <f>ROUND(((SUM(BE125:BE228))*I33),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ROUND((SUM(BF125:BF228)),  2)</f>
        <v>0</v>
      </c>
      <c r="G34" s="37"/>
      <c r="H34" s="37"/>
      <c r="I34" s="154">
        <v>0.12</v>
      </c>
      <c r="J34" s="153">
        <f>ROUND(((SUM(BF125:BF228))*I34),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ROUND((SUM(BH125:BH228)),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Kutná Hora - nabíjecí stanice pro autobusy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Objekty pozemních komunikací - 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Kutná Hora</v>
      </c>
      <c r="G89" s="39"/>
      <c r="H89" s="39"/>
      <c r="I89" s="31" t="s">
        <v>22</v>
      </c>
      <c r="J89" s="78" t="str">
        <f>IF(J12="","",J12)</f>
        <v>18. 10. 2024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Kutná Hora, Havlíčkovo náměstí 552/1</v>
      </c>
      <c r="G91" s="39"/>
      <c r="H91" s="39"/>
      <c r="I91" s="31" t="s">
        <v>30</v>
      </c>
      <c r="J91" s="35" t="str">
        <f>E21</f>
        <v>Ing. Petr Rothe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GRP geodézie a projekce, Na Šumavě 140, Třebotov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J170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J178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J181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J190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J199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J219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J227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Kutná Hora - nabíjecí stanice pro autobusy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01 - Objekty pozemních komunikací - stavební část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Kutná Hora</v>
      </c>
      <c r="G119" s="39"/>
      <c r="H119" s="39"/>
      <c r="I119" s="31" t="s">
        <v>22</v>
      </c>
      <c r="J119" s="78" t="str">
        <f>IF(J12="","",J12)</f>
        <v>18. 10. 2024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Kutná Hora, Havlíčkovo náměstí 552/1</v>
      </c>
      <c r="G121" s="39"/>
      <c r="H121" s="39"/>
      <c r="I121" s="31" t="s">
        <v>30</v>
      </c>
      <c r="J121" s="35" t="str">
        <f>E21</f>
        <v>Ing. Petr Rothe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GRP geodézie a projekce, Na Šumavě 140, Třebotov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108</v>
      </c>
      <c r="D124" s="193" t="s">
        <v>61</v>
      </c>
      <c r="E124" s="193" t="s">
        <v>57</v>
      </c>
      <c r="F124" s="193" t="s">
        <v>58</v>
      </c>
      <c r="G124" s="193" t="s">
        <v>109</v>
      </c>
      <c r="H124" s="193" t="s">
        <v>110</v>
      </c>
      <c r="I124" s="193" t="s">
        <v>111</v>
      </c>
      <c r="J124" s="193" t="s">
        <v>95</v>
      </c>
      <c r="K124" s="194" t="s">
        <v>112</v>
      </c>
      <c r="L124" s="195"/>
      <c r="M124" s="99" t="s">
        <v>1</v>
      </c>
      <c r="N124" s="100" t="s">
        <v>40</v>
      </c>
      <c r="O124" s="100" t="s">
        <v>113</v>
      </c>
      <c r="P124" s="100" t="s">
        <v>114</v>
      </c>
      <c r="Q124" s="100" t="s">
        <v>115</v>
      </c>
      <c r="R124" s="100" t="s">
        <v>116</v>
      </c>
      <c r="S124" s="100" t="s">
        <v>117</v>
      </c>
      <c r="T124" s="101" t="s">
        <v>118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119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46.153613200000002</v>
      </c>
      <c r="S125" s="103"/>
      <c r="T125" s="199">
        <f>T126</f>
        <v>36.266999999999996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97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75</v>
      </c>
      <c r="E126" s="204" t="s">
        <v>120</v>
      </c>
      <c r="F126" s="204" t="s">
        <v>121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P127+P170+P178+P181+P190+P199+P219+P227</f>
        <v>0</v>
      </c>
      <c r="Q126" s="209"/>
      <c r="R126" s="210">
        <f>R127+R170+R178+R181+R190+R199+R219+R227</f>
        <v>46.153613200000002</v>
      </c>
      <c r="S126" s="209"/>
      <c r="T126" s="211">
        <f>T127+T170+T178+T181+T190+T199+T219+T227</f>
        <v>36.266999999999996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76</v>
      </c>
      <c r="AY126" s="212" t="s">
        <v>122</v>
      </c>
      <c r="BK126" s="214">
        <f>BK127+BK170+BK178+BK181+BK190+BK199+BK219+BK227</f>
        <v>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84</v>
      </c>
      <c r="F127" s="215" t="s">
        <v>123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SUM(P128:P169)</f>
        <v>0</v>
      </c>
      <c r="Q127" s="209"/>
      <c r="R127" s="210">
        <f>SUM(R128:R169)</f>
        <v>7.8604640000000003</v>
      </c>
      <c r="S127" s="209"/>
      <c r="T127" s="211">
        <f>SUM(T128:T169)</f>
        <v>36.266999999999996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122</v>
      </c>
      <c r="BK127" s="214">
        <f>SUM(BK128:BK169)</f>
        <v>0</v>
      </c>
    </row>
    <row r="128" s="2" customFormat="1" ht="16.5" customHeight="1">
      <c r="A128" s="37"/>
      <c r="B128" s="38"/>
      <c r="C128" s="217" t="s">
        <v>84</v>
      </c>
      <c r="D128" s="217" t="s">
        <v>124</v>
      </c>
      <c r="E128" s="218" t="s">
        <v>125</v>
      </c>
      <c r="F128" s="219" t="s">
        <v>126</v>
      </c>
      <c r="G128" s="220" t="s">
        <v>127</v>
      </c>
      <c r="H128" s="221">
        <v>46.5</v>
      </c>
      <c r="I128" s="222"/>
      <c r="J128" s="223">
        <f>ROUND(I128*H128,2)</f>
        <v>0</v>
      </c>
      <c r="K128" s="219" t="s">
        <v>128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0.20499999999999999</v>
      </c>
      <c r="T128" s="227">
        <f>S128*H128</f>
        <v>9.5324999999999989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129</v>
      </c>
      <c r="AT128" s="228" t="s">
        <v>124</v>
      </c>
      <c r="AU128" s="228" t="s">
        <v>86</v>
      </c>
      <c r="AY128" s="16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129</v>
      </c>
      <c r="BM128" s="228" t="s">
        <v>130</v>
      </c>
    </row>
    <row r="129" s="13" customFormat="1">
      <c r="A129" s="13"/>
      <c r="B129" s="230"/>
      <c r="C129" s="231"/>
      <c r="D129" s="232" t="s">
        <v>131</v>
      </c>
      <c r="E129" s="233" t="s">
        <v>1</v>
      </c>
      <c r="F129" s="234" t="s">
        <v>132</v>
      </c>
      <c r="G129" s="231"/>
      <c r="H129" s="235">
        <v>46.5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131</v>
      </c>
      <c r="AU129" s="241" t="s">
        <v>86</v>
      </c>
      <c r="AV129" s="13" t="s">
        <v>86</v>
      </c>
      <c r="AW129" s="13" t="s">
        <v>32</v>
      </c>
      <c r="AX129" s="13" t="s">
        <v>76</v>
      </c>
      <c r="AY129" s="241" t="s">
        <v>122</v>
      </c>
    </row>
    <row r="130" s="14" customFormat="1">
      <c r="A130" s="14"/>
      <c r="B130" s="242"/>
      <c r="C130" s="243"/>
      <c r="D130" s="232" t="s">
        <v>131</v>
      </c>
      <c r="E130" s="244" t="s">
        <v>1</v>
      </c>
      <c r="F130" s="245" t="s">
        <v>133</v>
      </c>
      <c r="G130" s="243"/>
      <c r="H130" s="246">
        <v>46.5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131</v>
      </c>
      <c r="AU130" s="252" t="s">
        <v>86</v>
      </c>
      <c r="AV130" s="14" t="s">
        <v>129</v>
      </c>
      <c r="AW130" s="14" t="s">
        <v>32</v>
      </c>
      <c r="AX130" s="14" t="s">
        <v>84</v>
      </c>
      <c r="AY130" s="252" t="s">
        <v>122</v>
      </c>
    </row>
    <row r="131" s="2" customFormat="1" ht="24.15" customHeight="1">
      <c r="A131" s="37"/>
      <c r="B131" s="38"/>
      <c r="C131" s="217" t="s">
        <v>86</v>
      </c>
      <c r="D131" s="217" t="s">
        <v>124</v>
      </c>
      <c r="E131" s="218" t="s">
        <v>134</v>
      </c>
      <c r="F131" s="219" t="s">
        <v>135</v>
      </c>
      <c r="G131" s="220" t="s">
        <v>136</v>
      </c>
      <c r="H131" s="221">
        <v>45.700000000000003</v>
      </c>
      <c r="I131" s="222"/>
      <c r="J131" s="223">
        <f>ROUND(I131*H131,2)</f>
        <v>0</v>
      </c>
      <c r="K131" s="219" t="s">
        <v>128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0.29499999999999998</v>
      </c>
      <c r="T131" s="227">
        <f>S131*H131</f>
        <v>13.481500000000001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129</v>
      </c>
      <c r="AT131" s="228" t="s">
        <v>124</v>
      </c>
      <c r="AU131" s="228" t="s">
        <v>86</v>
      </c>
      <c r="AY131" s="16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129</v>
      </c>
      <c r="BM131" s="228" t="s">
        <v>137</v>
      </c>
    </row>
    <row r="132" s="13" customFormat="1">
      <c r="A132" s="13"/>
      <c r="B132" s="230"/>
      <c r="C132" s="231"/>
      <c r="D132" s="232" t="s">
        <v>131</v>
      </c>
      <c r="E132" s="233" t="s">
        <v>1</v>
      </c>
      <c r="F132" s="234" t="s">
        <v>138</v>
      </c>
      <c r="G132" s="231"/>
      <c r="H132" s="235">
        <v>45.700000000000003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131</v>
      </c>
      <c r="AU132" s="241" t="s">
        <v>86</v>
      </c>
      <c r="AV132" s="13" t="s">
        <v>86</v>
      </c>
      <c r="AW132" s="13" t="s">
        <v>32</v>
      </c>
      <c r="AX132" s="13" t="s">
        <v>76</v>
      </c>
      <c r="AY132" s="241" t="s">
        <v>122</v>
      </c>
    </row>
    <row r="133" s="14" customFormat="1">
      <c r="A133" s="14"/>
      <c r="B133" s="242"/>
      <c r="C133" s="243"/>
      <c r="D133" s="232" t="s">
        <v>131</v>
      </c>
      <c r="E133" s="244" t="s">
        <v>1</v>
      </c>
      <c r="F133" s="245" t="s">
        <v>133</v>
      </c>
      <c r="G133" s="243"/>
      <c r="H133" s="246">
        <v>45.700000000000003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131</v>
      </c>
      <c r="AU133" s="252" t="s">
        <v>86</v>
      </c>
      <c r="AV133" s="14" t="s">
        <v>129</v>
      </c>
      <c r="AW133" s="14" t="s">
        <v>32</v>
      </c>
      <c r="AX133" s="14" t="s">
        <v>84</v>
      </c>
      <c r="AY133" s="252" t="s">
        <v>122</v>
      </c>
    </row>
    <row r="134" s="2" customFormat="1" ht="24.15" customHeight="1">
      <c r="A134" s="37"/>
      <c r="B134" s="38"/>
      <c r="C134" s="217" t="s">
        <v>139</v>
      </c>
      <c r="D134" s="217" t="s">
        <v>124</v>
      </c>
      <c r="E134" s="218" t="s">
        <v>140</v>
      </c>
      <c r="F134" s="219" t="s">
        <v>141</v>
      </c>
      <c r="G134" s="220" t="s">
        <v>136</v>
      </c>
      <c r="H134" s="221">
        <v>45.700000000000003</v>
      </c>
      <c r="I134" s="222"/>
      <c r="J134" s="223">
        <f>ROUND(I134*H134,2)</f>
        <v>0</v>
      </c>
      <c r="K134" s="219" t="s">
        <v>128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0.28999999999999998</v>
      </c>
      <c r="T134" s="227">
        <f>S134*H134</f>
        <v>13.253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129</v>
      </c>
      <c r="AT134" s="228" t="s">
        <v>124</v>
      </c>
      <c r="AU134" s="228" t="s">
        <v>86</v>
      </c>
      <c r="AY134" s="16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129</v>
      </c>
      <c r="BM134" s="228" t="s">
        <v>142</v>
      </c>
    </row>
    <row r="135" s="2" customFormat="1" ht="16.5" customHeight="1">
      <c r="A135" s="37"/>
      <c r="B135" s="38"/>
      <c r="C135" s="217" t="s">
        <v>129</v>
      </c>
      <c r="D135" s="217" t="s">
        <v>124</v>
      </c>
      <c r="E135" s="218" t="s">
        <v>143</v>
      </c>
      <c r="F135" s="219" t="s">
        <v>144</v>
      </c>
      <c r="G135" s="220" t="s">
        <v>136</v>
      </c>
      <c r="H135" s="221">
        <v>33.600000000000001</v>
      </c>
      <c r="I135" s="222"/>
      <c r="J135" s="223">
        <f>ROUND(I135*H135,2)</f>
        <v>0</v>
      </c>
      <c r="K135" s="219" t="s">
        <v>128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129</v>
      </c>
      <c r="AT135" s="228" t="s">
        <v>124</v>
      </c>
      <c r="AU135" s="228" t="s">
        <v>86</v>
      </c>
      <c r="AY135" s="16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129</v>
      </c>
      <c r="BM135" s="228" t="s">
        <v>145</v>
      </c>
    </row>
    <row r="136" s="2" customFormat="1" ht="24.15" customHeight="1">
      <c r="A136" s="37"/>
      <c r="B136" s="38"/>
      <c r="C136" s="217" t="s">
        <v>146</v>
      </c>
      <c r="D136" s="217" t="s">
        <v>124</v>
      </c>
      <c r="E136" s="218" t="s">
        <v>147</v>
      </c>
      <c r="F136" s="219" t="s">
        <v>148</v>
      </c>
      <c r="G136" s="220" t="s">
        <v>149</v>
      </c>
      <c r="H136" s="221">
        <v>10.08</v>
      </c>
      <c r="I136" s="222"/>
      <c r="J136" s="223">
        <f>ROUND(I136*H136,2)</f>
        <v>0</v>
      </c>
      <c r="K136" s="219" t="s">
        <v>128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129</v>
      </c>
      <c r="AT136" s="228" t="s">
        <v>124</v>
      </c>
      <c r="AU136" s="228" t="s">
        <v>86</v>
      </c>
      <c r="AY136" s="16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129</v>
      </c>
      <c r="BM136" s="228" t="s">
        <v>150</v>
      </c>
    </row>
    <row r="137" s="13" customFormat="1">
      <c r="A137" s="13"/>
      <c r="B137" s="230"/>
      <c r="C137" s="231"/>
      <c r="D137" s="232" t="s">
        <v>131</v>
      </c>
      <c r="E137" s="233" t="s">
        <v>1</v>
      </c>
      <c r="F137" s="234" t="s">
        <v>151</v>
      </c>
      <c r="G137" s="231"/>
      <c r="H137" s="235">
        <v>10.08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131</v>
      </c>
      <c r="AU137" s="241" t="s">
        <v>86</v>
      </c>
      <c r="AV137" s="13" t="s">
        <v>86</v>
      </c>
      <c r="AW137" s="13" t="s">
        <v>32</v>
      </c>
      <c r="AX137" s="13" t="s">
        <v>76</v>
      </c>
      <c r="AY137" s="241" t="s">
        <v>122</v>
      </c>
    </row>
    <row r="138" s="14" customFormat="1">
      <c r="A138" s="14"/>
      <c r="B138" s="242"/>
      <c r="C138" s="243"/>
      <c r="D138" s="232" t="s">
        <v>131</v>
      </c>
      <c r="E138" s="244" t="s">
        <v>1</v>
      </c>
      <c r="F138" s="245" t="s">
        <v>133</v>
      </c>
      <c r="G138" s="243"/>
      <c r="H138" s="246">
        <v>10.08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131</v>
      </c>
      <c r="AU138" s="252" t="s">
        <v>86</v>
      </c>
      <c r="AV138" s="14" t="s">
        <v>129</v>
      </c>
      <c r="AW138" s="14" t="s">
        <v>32</v>
      </c>
      <c r="AX138" s="14" t="s">
        <v>84</v>
      </c>
      <c r="AY138" s="252" t="s">
        <v>122</v>
      </c>
    </row>
    <row r="139" s="2" customFormat="1" ht="24.15" customHeight="1">
      <c r="A139" s="37"/>
      <c r="B139" s="38"/>
      <c r="C139" s="217" t="s">
        <v>152</v>
      </c>
      <c r="D139" s="217" t="s">
        <v>124</v>
      </c>
      <c r="E139" s="218" t="s">
        <v>153</v>
      </c>
      <c r="F139" s="219" t="s">
        <v>154</v>
      </c>
      <c r="G139" s="220" t="s">
        <v>149</v>
      </c>
      <c r="H139" s="221">
        <v>0.878</v>
      </c>
      <c r="I139" s="222"/>
      <c r="J139" s="223">
        <f>ROUND(I139*H139,2)</f>
        <v>0</v>
      </c>
      <c r="K139" s="219" t="s">
        <v>128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129</v>
      </c>
      <c r="AT139" s="228" t="s">
        <v>124</v>
      </c>
      <c r="AU139" s="228" t="s">
        <v>86</v>
      </c>
      <c r="AY139" s="16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129</v>
      </c>
      <c r="BM139" s="228" t="s">
        <v>155</v>
      </c>
    </row>
    <row r="140" s="13" customFormat="1">
      <c r="A140" s="13"/>
      <c r="B140" s="230"/>
      <c r="C140" s="231"/>
      <c r="D140" s="232" t="s">
        <v>131</v>
      </c>
      <c r="E140" s="233" t="s">
        <v>1</v>
      </c>
      <c r="F140" s="234" t="s">
        <v>156</v>
      </c>
      <c r="G140" s="231"/>
      <c r="H140" s="235">
        <v>0.161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131</v>
      </c>
      <c r="AU140" s="241" t="s">
        <v>86</v>
      </c>
      <c r="AV140" s="13" t="s">
        <v>86</v>
      </c>
      <c r="AW140" s="13" t="s">
        <v>32</v>
      </c>
      <c r="AX140" s="13" t="s">
        <v>76</v>
      </c>
      <c r="AY140" s="241" t="s">
        <v>122</v>
      </c>
    </row>
    <row r="141" s="13" customFormat="1">
      <c r="A141" s="13"/>
      <c r="B141" s="230"/>
      <c r="C141" s="231"/>
      <c r="D141" s="232" t="s">
        <v>131</v>
      </c>
      <c r="E141" s="233" t="s">
        <v>1</v>
      </c>
      <c r="F141" s="234" t="s">
        <v>157</v>
      </c>
      <c r="G141" s="231"/>
      <c r="H141" s="235">
        <v>0.71699999999999997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131</v>
      </c>
      <c r="AU141" s="241" t="s">
        <v>86</v>
      </c>
      <c r="AV141" s="13" t="s">
        <v>86</v>
      </c>
      <c r="AW141" s="13" t="s">
        <v>32</v>
      </c>
      <c r="AX141" s="13" t="s">
        <v>76</v>
      </c>
      <c r="AY141" s="241" t="s">
        <v>122</v>
      </c>
    </row>
    <row r="142" s="14" customFormat="1">
      <c r="A142" s="14"/>
      <c r="B142" s="242"/>
      <c r="C142" s="243"/>
      <c r="D142" s="232" t="s">
        <v>131</v>
      </c>
      <c r="E142" s="244" t="s">
        <v>1</v>
      </c>
      <c r="F142" s="245" t="s">
        <v>133</v>
      </c>
      <c r="G142" s="243"/>
      <c r="H142" s="246">
        <v>0.878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131</v>
      </c>
      <c r="AU142" s="252" t="s">
        <v>86</v>
      </c>
      <c r="AV142" s="14" t="s">
        <v>129</v>
      </c>
      <c r="AW142" s="14" t="s">
        <v>32</v>
      </c>
      <c r="AX142" s="14" t="s">
        <v>84</v>
      </c>
      <c r="AY142" s="252" t="s">
        <v>122</v>
      </c>
    </row>
    <row r="143" s="2" customFormat="1" ht="24.15" customHeight="1">
      <c r="A143" s="37"/>
      <c r="B143" s="38"/>
      <c r="C143" s="217" t="s">
        <v>158</v>
      </c>
      <c r="D143" s="217" t="s">
        <v>124</v>
      </c>
      <c r="E143" s="218" t="s">
        <v>159</v>
      </c>
      <c r="F143" s="219" t="s">
        <v>160</v>
      </c>
      <c r="G143" s="220" t="s">
        <v>149</v>
      </c>
      <c r="H143" s="221">
        <v>10.958</v>
      </c>
      <c r="I143" s="222"/>
      <c r="J143" s="223">
        <f>ROUND(I143*H143,2)</f>
        <v>0</v>
      </c>
      <c r="K143" s="219" t="s">
        <v>128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129</v>
      </c>
      <c r="AT143" s="228" t="s">
        <v>124</v>
      </c>
      <c r="AU143" s="228" t="s">
        <v>86</v>
      </c>
      <c r="AY143" s="16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129</v>
      </c>
      <c r="BM143" s="228" t="s">
        <v>161</v>
      </c>
    </row>
    <row r="144" s="2" customFormat="1" ht="37.8" customHeight="1">
      <c r="A144" s="37"/>
      <c r="B144" s="38"/>
      <c r="C144" s="217" t="s">
        <v>162</v>
      </c>
      <c r="D144" s="217" t="s">
        <v>124</v>
      </c>
      <c r="E144" s="218" t="s">
        <v>163</v>
      </c>
      <c r="F144" s="219" t="s">
        <v>164</v>
      </c>
      <c r="G144" s="220" t="s">
        <v>149</v>
      </c>
      <c r="H144" s="221">
        <v>10.958</v>
      </c>
      <c r="I144" s="222"/>
      <c r="J144" s="223">
        <f>ROUND(I144*H144,2)</f>
        <v>0</v>
      </c>
      <c r="K144" s="219" t="s">
        <v>128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129</v>
      </c>
      <c r="AT144" s="228" t="s">
        <v>124</v>
      </c>
      <c r="AU144" s="228" t="s">
        <v>86</v>
      </c>
      <c r="AY144" s="16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129</v>
      </c>
      <c r="BM144" s="228" t="s">
        <v>165</v>
      </c>
    </row>
    <row r="145" s="2" customFormat="1" ht="37.8" customHeight="1">
      <c r="A145" s="37"/>
      <c r="B145" s="38"/>
      <c r="C145" s="217" t="s">
        <v>166</v>
      </c>
      <c r="D145" s="217" t="s">
        <v>124</v>
      </c>
      <c r="E145" s="218" t="s">
        <v>167</v>
      </c>
      <c r="F145" s="219" t="s">
        <v>168</v>
      </c>
      <c r="G145" s="220" t="s">
        <v>149</v>
      </c>
      <c r="H145" s="221">
        <v>54.789999999999999</v>
      </c>
      <c r="I145" s="222"/>
      <c r="J145" s="223">
        <f>ROUND(I145*H145,2)</f>
        <v>0</v>
      </c>
      <c r="K145" s="219" t="s">
        <v>128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129</v>
      </c>
      <c r="AT145" s="228" t="s">
        <v>124</v>
      </c>
      <c r="AU145" s="228" t="s">
        <v>86</v>
      </c>
      <c r="AY145" s="16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129</v>
      </c>
      <c r="BM145" s="228" t="s">
        <v>169</v>
      </c>
    </row>
    <row r="146" s="13" customFormat="1">
      <c r="A146" s="13"/>
      <c r="B146" s="230"/>
      <c r="C146" s="231"/>
      <c r="D146" s="232" t="s">
        <v>131</v>
      </c>
      <c r="E146" s="233" t="s">
        <v>1</v>
      </c>
      <c r="F146" s="234" t="s">
        <v>170</v>
      </c>
      <c r="G146" s="231"/>
      <c r="H146" s="235">
        <v>54.789999999999999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131</v>
      </c>
      <c r="AU146" s="241" t="s">
        <v>86</v>
      </c>
      <c r="AV146" s="13" t="s">
        <v>86</v>
      </c>
      <c r="AW146" s="13" t="s">
        <v>32</v>
      </c>
      <c r="AX146" s="13" t="s">
        <v>76</v>
      </c>
      <c r="AY146" s="241" t="s">
        <v>122</v>
      </c>
    </row>
    <row r="147" s="14" customFormat="1">
      <c r="A147" s="14"/>
      <c r="B147" s="242"/>
      <c r="C147" s="243"/>
      <c r="D147" s="232" t="s">
        <v>131</v>
      </c>
      <c r="E147" s="244" t="s">
        <v>1</v>
      </c>
      <c r="F147" s="245" t="s">
        <v>133</v>
      </c>
      <c r="G147" s="243"/>
      <c r="H147" s="246">
        <v>54.789999999999999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131</v>
      </c>
      <c r="AU147" s="252" t="s">
        <v>86</v>
      </c>
      <c r="AV147" s="14" t="s">
        <v>129</v>
      </c>
      <c r="AW147" s="14" t="s">
        <v>32</v>
      </c>
      <c r="AX147" s="14" t="s">
        <v>84</v>
      </c>
      <c r="AY147" s="252" t="s">
        <v>122</v>
      </c>
    </row>
    <row r="148" s="2" customFormat="1" ht="16.5" customHeight="1">
      <c r="A148" s="37"/>
      <c r="B148" s="38"/>
      <c r="C148" s="217" t="s">
        <v>171</v>
      </c>
      <c r="D148" s="217" t="s">
        <v>124</v>
      </c>
      <c r="E148" s="218" t="s">
        <v>172</v>
      </c>
      <c r="F148" s="219" t="s">
        <v>173</v>
      </c>
      <c r="G148" s="220" t="s">
        <v>149</v>
      </c>
      <c r="H148" s="221">
        <v>10.958</v>
      </c>
      <c r="I148" s="222"/>
      <c r="J148" s="223">
        <f>ROUND(I148*H148,2)</f>
        <v>0</v>
      </c>
      <c r="K148" s="219" t="s">
        <v>128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129</v>
      </c>
      <c r="AT148" s="228" t="s">
        <v>124</v>
      </c>
      <c r="AU148" s="228" t="s">
        <v>86</v>
      </c>
      <c r="AY148" s="16" t="s">
        <v>122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129</v>
      </c>
      <c r="BM148" s="228" t="s">
        <v>174</v>
      </c>
    </row>
    <row r="149" s="2" customFormat="1" ht="33" customHeight="1">
      <c r="A149" s="37"/>
      <c r="B149" s="38"/>
      <c r="C149" s="217" t="s">
        <v>175</v>
      </c>
      <c r="D149" s="217" t="s">
        <v>124</v>
      </c>
      <c r="E149" s="218" t="s">
        <v>176</v>
      </c>
      <c r="F149" s="219" t="s">
        <v>177</v>
      </c>
      <c r="G149" s="220" t="s">
        <v>178</v>
      </c>
      <c r="H149" s="221">
        <v>16.437000000000001</v>
      </c>
      <c r="I149" s="222"/>
      <c r="J149" s="223">
        <f>ROUND(I149*H149,2)</f>
        <v>0</v>
      </c>
      <c r="K149" s="219" t="s">
        <v>128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129</v>
      </c>
      <c r="AT149" s="228" t="s">
        <v>124</v>
      </c>
      <c r="AU149" s="228" t="s">
        <v>86</v>
      </c>
      <c r="AY149" s="16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129</v>
      </c>
      <c r="BM149" s="228" t="s">
        <v>179</v>
      </c>
    </row>
    <row r="150" s="13" customFormat="1">
      <c r="A150" s="13"/>
      <c r="B150" s="230"/>
      <c r="C150" s="231"/>
      <c r="D150" s="232" t="s">
        <v>131</v>
      </c>
      <c r="E150" s="233" t="s">
        <v>1</v>
      </c>
      <c r="F150" s="234" t="s">
        <v>180</v>
      </c>
      <c r="G150" s="231"/>
      <c r="H150" s="235">
        <v>16.437000000000001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131</v>
      </c>
      <c r="AU150" s="241" t="s">
        <v>86</v>
      </c>
      <c r="AV150" s="13" t="s">
        <v>86</v>
      </c>
      <c r="AW150" s="13" t="s">
        <v>32</v>
      </c>
      <c r="AX150" s="13" t="s">
        <v>76</v>
      </c>
      <c r="AY150" s="241" t="s">
        <v>122</v>
      </c>
    </row>
    <row r="151" s="14" customFormat="1">
      <c r="A151" s="14"/>
      <c r="B151" s="242"/>
      <c r="C151" s="243"/>
      <c r="D151" s="232" t="s">
        <v>131</v>
      </c>
      <c r="E151" s="244" t="s">
        <v>1</v>
      </c>
      <c r="F151" s="245" t="s">
        <v>133</v>
      </c>
      <c r="G151" s="243"/>
      <c r="H151" s="246">
        <v>16.437000000000001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131</v>
      </c>
      <c r="AU151" s="252" t="s">
        <v>86</v>
      </c>
      <c r="AV151" s="14" t="s">
        <v>129</v>
      </c>
      <c r="AW151" s="14" t="s">
        <v>32</v>
      </c>
      <c r="AX151" s="14" t="s">
        <v>84</v>
      </c>
      <c r="AY151" s="252" t="s">
        <v>122</v>
      </c>
    </row>
    <row r="152" s="2" customFormat="1" ht="24.15" customHeight="1">
      <c r="A152" s="37"/>
      <c r="B152" s="38"/>
      <c r="C152" s="217" t="s">
        <v>8</v>
      </c>
      <c r="D152" s="217" t="s">
        <v>124</v>
      </c>
      <c r="E152" s="218" t="s">
        <v>181</v>
      </c>
      <c r="F152" s="219" t="s">
        <v>182</v>
      </c>
      <c r="G152" s="220" t="s">
        <v>149</v>
      </c>
      <c r="H152" s="221">
        <v>1.76</v>
      </c>
      <c r="I152" s="222"/>
      <c r="J152" s="223">
        <f>ROUND(I152*H152,2)</f>
        <v>0</v>
      </c>
      <c r="K152" s="219" t="s">
        <v>128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129</v>
      </c>
      <c r="AT152" s="228" t="s">
        <v>124</v>
      </c>
      <c r="AU152" s="228" t="s">
        <v>86</v>
      </c>
      <c r="AY152" s="16" t="s">
        <v>122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129</v>
      </c>
      <c r="BM152" s="228" t="s">
        <v>183</v>
      </c>
    </row>
    <row r="153" s="13" customFormat="1">
      <c r="A153" s="13"/>
      <c r="B153" s="230"/>
      <c r="C153" s="231"/>
      <c r="D153" s="232" t="s">
        <v>131</v>
      </c>
      <c r="E153" s="233" t="s">
        <v>1</v>
      </c>
      <c r="F153" s="234" t="s">
        <v>184</v>
      </c>
      <c r="G153" s="231"/>
      <c r="H153" s="235">
        <v>1.28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131</v>
      </c>
      <c r="AU153" s="241" t="s">
        <v>86</v>
      </c>
      <c r="AV153" s="13" t="s">
        <v>86</v>
      </c>
      <c r="AW153" s="13" t="s">
        <v>32</v>
      </c>
      <c r="AX153" s="13" t="s">
        <v>76</v>
      </c>
      <c r="AY153" s="241" t="s">
        <v>122</v>
      </c>
    </row>
    <row r="154" s="13" customFormat="1">
      <c r="A154" s="13"/>
      <c r="B154" s="230"/>
      <c r="C154" s="231"/>
      <c r="D154" s="232" t="s">
        <v>131</v>
      </c>
      <c r="E154" s="233" t="s">
        <v>1</v>
      </c>
      <c r="F154" s="234" t="s">
        <v>185</v>
      </c>
      <c r="G154" s="231"/>
      <c r="H154" s="235">
        <v>0.47999999999999998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131</v>
      </c>
      <c r="AU154" s="241" t="s">
        <v>86</v>
      </c>
      <c r="AV154" s="13" t="s">
        <v>86</v>
      </c>
      <c r="AW154" s="13" t="s">
        <v>32</v>
      </c>
      <c r="AX154" s="13" t="s">
        <v>76</v>
      </c>
      <c r="AY154" s="241" t="s">
        <v>122</v>
      </c>
    </row>
    <row r="155" s="14" customFormat="1">
      <c r="A155" s="14"/>
      <c r="B155" s="242"/>
      <c r="C155" s="243"/>
      <c r="D155" s="232" t="s">
        <v>131</v>
      </c>
      <c r="E155" s="244" t="s">
        <v>1</v>
      </c>
      <c r="F155" s="245" t="s">
        <v>133</v>
      </c>
      <c r="G155" s="243"/>
      <c r="H155" s="246">
        <v>1.76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131</v>
      </c>
      <c r="AU155" s="252" t="s">
        <v>86</v>
      </c>
      <c r="AV155" s="14" t="s">
        <v>129</v>
      </c>
      <c r="AW155" s="14" t="s">
        <v>32</v>
      </c>
      <c r="AX155" s="14" t="s">
        <v>84</v>
      </c>
      <c r="AY155" s="252" t="s">
        <v>122</v>
      </c>
    </row>
    <row r="156" s="2" customFormat="1" ht="16.5" customHeight="1">
      <c r="A156" s="37"/>
      <c r="B156" s="38"/>
      <c r="C156" s="253" t="s">
        <v>186</v>
      </c>
      <c r="D156" s="253" t="s">
        <v>187</v>
      </c>
      <c r="E156" s="254" t="s">
        <v>188</v>
      </c>
      <c r="F156" s="255" t="s">
        <v>189</v>
      </c>
      <c r="G156" s="256" t="s">
        <v>178</v>
      </c>
      <c r="H156" s="257">
        <v>2.6400000000000001</v>
      </c>
      <c r="I156" s="258"/>
      <c r="J156" s="259">
        <f>ROUND(I156*H156,2)</f>
        <v>0</v>
      </c>
      <c r="K156" s="255" t="s">
        <v>128</v>
      </c>
      <c r="L156" s="260"/>
      <c r="M156" s="261" t="s">
        <v>1</v>
      </c>
      <c r="N156" s="262" t="s">
        <v>41</v>
      </c>
      <c r="O156" s="90"/>
      <c r="P156" s="226">
        <f>O156*H156</f>
        <v>0</v>
      </c>
      <c r="Q156" s="226">
        <v>1</v>
      </c>
      <c r="R156" s="226">
        <f>Q156*H156</f>
        <v>2.6400000000000001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162</v>
      </c>
      <c r="AT156" s="228" t="s">
        <v>187</v>
      </c>
      <c r="AU156" s="228" t="s">
        <v>86</v>
      </c>
      <c r="AY156" s="16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129</v>
      </c>
      <c r="BM156" s="228" t="s">
        <v>190</v>
      </c>
    </row>
    <row r="157" s="13" customFormat="1">
      <c r="A157" s="13"/>
      <c r="B157" s="230"/>
      <c r="C157" s="231"/>
      <c r="D157" s="232" t="s">
        <v>131</v>
      </c>
      <c r="E157" s="233" t="s">
        <v>1</v>
      </c>
      <c r="F157" s="234" t="s">
        <v>191</v>
      </c>
      <c r="G157" s="231"/>
      <c r="H157" s="235">
        <v>2.6400000000000001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131</v>
      </c>
      <c r="AU157" s="241" t="s">
        <v>86</v>
      </c>
      <c r="AV157" s="13" t="s">
        <v>86</v>
      </c>
      <c r="AW157" s="13" t="s">
        <v>32</v>
      </c>
      <c r="AX157" s="13" t="s">
        <v>76</v>
      </c>
      <c r="AY157" s="241" t="s">
        <v>122</v>
      </c>
    </row>
    <row r="158" s="14" customFormat="1">
      <c r="A158" s="14"/>
      <c r="B158" s="242"/>
      <c r="C158" s="243"/>
      <c r="D158" s="232" t="s">
        <v>131</v>
      </c>
      <c r="E158" s="244" t="s">
        <v>1</v>
      </c>
      <c r="F158" s="245" t="s">
        <v>133</v>
      </c>
      <c r="G158" s="243"/>
      <c r="H158" s="246">
        <v>2.6400000000000001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131</v>
      </c>
      <c r="AU158" s="252" t="s">
        <v>86</v>
      </c>
      <c r="AV158" s="14" t="s">
        <v>129</v>
      </c>
      <c r="AW158" s="14" t="s">
        <v>32</v>
      </c>
      <c r="AX158" s="14" t="s">
        <v>84</v>
      </c>
      <c r="AY158" s="252" t="s">
        <v>122</v>
      </c>
    </row>
    <row r="159" s="2" customFormat="1" ht="24.15" customHeight="1">
      <c r="A159" s="37"/>
      <c r="B159" s="38"/>
      <c r="C159" s="217" t="s">
        <v>192</v>
      </c>
      <c r="D159" s="217" t="s">
        <v>124</v>
      </c>
      <c r="E159" s="218" t="s">
        <v>193</v>
      </c>
      <c r="F159" s="219" t="s">
        <v>194</v>
      </c>
      <c r="G159" s="220" t="s">
        <v>136</v>
      </c>
      <c r="H159" s="221">
        <v>23.199999999999999</v>
      </c>
      <c r="I159" s="222"/>
      <c r="J159" s="223">
        <f>ROUND(I159*H159,2)</f>
        <v>0</v>
      </c>
      <c r="K159" s="219" t="s">
        <v>195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129</v>
      </c>
      <c r="AT159" s="228" t="s">
        <v>124</v>
      </c>
      <c r="AU159" s="228" t="s">
        <v>86</v>
      </c>
      <c r="AY159" s="16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129</v>
      </c>
      <c r="BM159" s="228" t="s">
        <v>196</v>
      </c>
    </row>
    <row r="160" s="13" customFormat="1">
      <c r="A160" s="13"/>
      <c r="B160" s="230"/>
      <c r="C160" s="231"/>
      <c r="D160" s="232" t="s">
        <v>131</v>
      </c>
      <c r="E160" s="233" t="s">
        <v>1</v>
      </c>
      <c r="F160" s="234" t="s">
        <v>197</v>
      </c>
      <c r="G160" s="231"/>
      <c r="H160" s="235">
        <v>14.4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131</v>
      </c>
      <c r="AU160" s="241" t="s">
        <v>86</v>
      </c>
      <c r="AV160" s="13" t="s">
        <v>86</v>
      </c>
      <c r="AW160" s="13" t="s">
        <v>32</v>
      </c>
      <c r="AX160" s="13" t="s">
        <v>76</v>
      </c>
      <c r="AY160" s="241" t="s">
        <v>122</v>
      </c>
    </row>
    <row r="161" s="13" customFormat="1">
      <c r="A161" s="13"/>
      <c r="B161" s="230"/>
      <c r="C161" s="231"/>
      <c r="D161" s="232" t="s">
        <v>131</v>
      </c>
      <c r="E161" s="233" t="s">
        <v>1</v>
      </c>
      <c r="F161" s="234" t="s">
        <v>198</v>
      </c>
      <c r="G161" s="231"/>
      <c r="H161" s="235">
        <v>8.8000000000000007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131</v>
      </c>
      <c r="AU161" s="241" t="s">
        <v>86</v>
      </c>
      <c r="AV161" s="13" t="s">
        <v>86</v>
      </c>
      <c r="AW161" s="13" t="s">
        <v>32</v>
      </c>
      <c r="AX161" s="13" t="s">
        <v>76</v>
      </c>
      <c r="AY161" s="241" t="s">
        <v>122</v>
      </c>
    </row>
    <row r="162" s="14" customFormat="1">
      <c r="A162" s="14"/>
      <c r="B162" s="242"/>
      <c r="C162" s="243"/>
      <c r="D162" s="232" t="s">
        <v>131</v>
      </c>
      <c r="E162" s="244" t="s">
        <v>1</v>
      </c>
      <c r="F162" s="245" t="s">
        <v>133</v>
      </c>
      <c r="G162" s="243"/>
      <c r="H162" s="246">
        <v>23.200000000000003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131</v>
      </c>
      <c r="AU162" s="252" t="s">
        <v>86</v>
      </c>
      <c r="AV162" s="14" t="s">
        <v>129</v>
      </c>
      <c r="AW162" s="14" t="s">
        <v>32</v>
      </c>
      <c r="AX162" s="14" t="s">
        <v>84</v>
      </c>
      <c r="AY162" s="252" t="s">
        <v>122</v>
      </c>
    </row>
    <row r="163" s="2" customFormat="1" ht="16.5" customHeight="1">
      <c r="A163" s="37"/>
      <c r="B163" s="38"/>
      <c r="C163" s="253" t="s">
        <v>199</v>
      </c>
      <c r="D163" s="253" t="s">
        <v>187</v>
      </c>
      <c r="E163" s="254" t="s">
        <v>200</v>
      </c>
      <c r="F163" s="255" t="s">
        <v>201</v>
      </c>
      <c r="G163" s="256" t="s">
        <v>178</v>
      </c>
      <c r="H163" s="257">
        <v>5.2199999999999998</v>
      </c>
      <c r="I163" s="258"/>
      <c r="J163" s="259">
        <f>ROUND(I163*H163,2)</f>
        <v>0</v>
      </c>
      <c r="K163" s="255" t="s">
        <v>128</v>
      </c>
      <c r="L163" s="260"/>
      <c r="M163" s="261" t="s">
        <v>1</v>
      </c>
      <c r="N163" s="262" t="s">
        <v>41</v>
      </c>
      <c r="O163" s="90"/>
      <c r="P163" s="226">
        <f>O163*H163</f>
        <v>0</v>
      </c>
      <c r="Q163" s="226">
        <v>1</v>
      </c>
      <c r="R163" s="226">
        <f>Q163*H163</f>
        <v>5.2199999999999998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162</v>
      </c>
      <c r="AT163" s="228" t="s">
        <v>187</v>
      </c>
      <c r="AU163" s="228" t="s">
        <v>86</v>
      </c>
      <c r="AY163" s="16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129</v>
      </c>
      <c r="BM163" s="228" t="s">
        <v>202</v>
      </c>
    </row>
    <row r="164" s="13" customFormat="1">
      <c r="A164" s="13"/>
      <c r="B164" s="230"/>
      <c r="C164" s="231"/>
      <c r="D164" s="232" t="s">
        <v>131</v>
      </c>
      <c r="E164" s="233" t="s">
        <v>1</v>
      </c>
      <c r="F164" s="234" t="s">
        <v>203</v>
      </c>
      <c r="G164" s="231"/>
      <c r="H164" s="235">
        <v>5.2199999999999998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131</v>
      </c>
      <c r="AU164" s="241" t="s">
        <v>86</v>
      </c>
      <c r="AV164" s="13" t="s">
        <v>86</v>
      </c>
      <c r="AW164" s="13" t="s">
        <v>32</v>
      </c>
      <c r="AX164" s="13" t="s">
        <v>76</v>
      </c>
      <c r="AY164" s="241" t="s">
        <v>122</v>
      </c>
    </row>
    <row r="165" s="14" customFormat="1">
      <c r="A165" s="14"/>
      <c r="B165" s="242"/>
      <c r="C165" s="243"/>
      <c r="D165" s="232" t="s">
        <v>131</v>
      </c>
      <c r="E165" s="244" t="s">
        <v>1</v>
      </c>
      <c r="F165" s="245" t="s">
        <v>133</v>
      </c>
      <c r="G165" s="243"/>
      <c r="H165" s="246">
        <v>5.2199999999999998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131</v>
      </c>
      <c r="AU165" s="252" t="s">
        <v>86</v>
      </c>
      <c r="AV165" s="14" t="s">
        <v>129</v>
      </c>
      <c r="AW165" s="14" t="s">
        <v>32</v>
      </c>
      <c r="AX165" s="14" t="s">
        <v>84</v>
      </c>
      <c r="AY165" s="252" t="s">
        <v>122</v>
      </c>
    </row>
    <row r="166" s="2" customFormat="1" ht="24.15" customHeight="1">
      <c r="A166" s="37"/>
      <c r="B166" s="38"/>
      <c r="C166" s="217" t="s">
        <v>204</v>
      </c>
      <c r="D166" s="217" t="s">
        <v>124</v>
      </c>
      <c r="E166" s="218" t="s">
        <v>205</v>
      </c>
      <c r="F166" s="219" t="s">
        <v>206</v>
      </c>
      <c r="G166" s="220" t="s">
        <v>136</v>
      </c>
      <c r="H166" s="221">
        <v>23.199999999999999</v>
      </c>
      <c r="I166" s="222"/>
      <c r="J166" s="223">
        <f>ROUND(I166*H166,2)</f>
        <v>0</v>
      </c>
      <c r="K166" s="219" t="s">
        <v>195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129</v>
      </c>
      <c r="AT166" s="228" t="s">
        <v>124</v>
      </c>
      <c r="AU166" s="228" t="s">
        <v>86</v>
      </c>
      <c r="AY166" s="16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129</v>
      </c>
      <c r="BM166" s="228" t="s">
        <v>207</v>
      </c>
    </row>
    <row r="167" s="2" customFormat="1" ht="16.5" customHeight="1">
      <c r="A167" s="37"/>
      <c r="B167" s="38"/>
      <c r="C167" s="253" t="s">
        <v>208</v>
      </c>
      <c r="D167" s="253" t="s">
        <v>187</v>
      </c>
      <c r="E167" s="254" t="s">
        <v>209</v>
      </c>
      <c r="F167" s="255" t="s">
        <v>210</v>
      </c>
      <c r="G167" s="256" t="s">
        <v>211</v>
      </c>
      <c r="H167" s="257">
        <v>0.46400000000000002</v>
      </c>
      <c r="I167" s="258"/>
      <c r="J167" s="259">
        <f>ROUND(I167*H167,2)</f>
        <v>0</v>
      </c>
      <c r="K167" s="255" t="s">
        <v>195</v>
      </c>
      <c r="L167" s="260"/>
      <c r="M167" s="261" t="s">
        <v>1</v>
      </c>
      <c r="N167" s="262" t="s">
        <v>41</v>
      </c>
      <c r="O167" s="90"/>
      <c r="P167" s="226">
        <f>O167*H167</f>
        <v>0</v>
      </c>
      <c r="Q167" s="226">
        <v>0.001</v>
      </c>
      <c r="R167" s="226">
        <f>Q167*H167</f>
        <v>0.00046400000000000006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162</v>
      </c>
      <c r="AT167" s="228" t="s">
        <v>187</v>
      </c>
      <c r="AU167" s="228" t="s">
        <v>86</v>
      </c>
      <c r="AY167" s="16" t="s">
        <v>122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129</v>
      </c>
      <c r="BM167" s="228" t="s">
        <v>212</v>
      </c>
    </row>
    <row r="168" s="13" customFormat="1">
      <c r="A168" s="13"/>
      <c r="B168" s="230"/>
      <c r="C168" s="231"/>
      <c r="D168" s="232" t="s">
        <v>131</v>
      </c>
      <c r="E168" s="233" t="s">
        <v>1</v>
      </c>
      <c r="F168" s="234" t="s">
        <v>213</v>
      </c>
      <c r="G168" s="231"/>
      <c r="H168" s="235">
        <v>0.46400000000000002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131</v>
      </c>
      <c r="AU168" s="241" t="s">
        <v>86</v>
      </c>
      <c r="AV168" s="13" t="s">
        <v>86</v>
      </c>
      <c r="AW168" s="13" t="s">
        <v>32</v>
      </c>
      <c r="AX168" s="13" t="s">
        <v>76</v>
      </c>
      <c r="AY168" s="241" t="s">
        <v>122</v>
      </c>
    </row>
    <row r="169" s="14" customFormat="1">
      <c r="A169" s="14"/>
      <c r="B169" s="242"/>
      <c r="C169" s="243"/>
      <c r="D169" s="232" t="s">
        <v>131</v>
      </c>
      <c r="E169" s="244" t="s">
        <v>1</v>
      </c>
      <c r="F169" s="245" t="s">
        <v>133</v>
      </c>
      <c r="G169" s="243"/>
      <c r="H169" s="246">
        <v>0.46400000000000002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131</v>
      </c>
      <c r="AU169" s="252" t="s">
        <v>86</v>
      </c>
      <c r="AV169" s="14" t="s">
        <v>129</v>
      </c>
      <c r="AW169" s="14" t="s">
        <v>32</v>
      </c>
      <c r="AX169" s="14" t="s">
        <v>84</v>
      </c>
      <c r="AY169" s="252" t="s">
        <v>122</v>
      </c>
    </row>
    <row r="170" s="12" customFormat="1" ht="22.8" customHeight="1">
      <c r="A170" s="12"/>
      <c r="B170" s="201"/>
      <c r="C170" s="202"/>
      <c r="D170" s="203" t="s">
        <v>75</v>
      </c>
      <c r="E170" s="215" t="s">
        <v>86</v>
      </c>
      <c r="F170" s="215" t="s">
        <v>214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SUM(P171:P177)</f>
        <v>0</v>
      </c>
      <c r="Q170" s="209"/>
      <c r="R170" s="210">
        <f>SUM(R171:R177)</f>
        <v>1.4878591999999999</v>
      </c>
      <c r="S170" s="209"/>
      <c r="T170" s="211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84</v>
      </c>
      <c r="AT170" s="213" t="s">
        <v>75</v>
      </c>
      <c r="AU170" s="213" t="s">
        <v>84</v>
      </c>
      <c r="AY170" s="212" t="s">
        <v>122</v>
      </c>
      <c r="BK170" s="214">
        <f>SUM(BK171:BK177)</f>
        <v>0</v>
      </c>
    </row>
    <row r="171" s="2" customFormat="1" ht="16.5" customHeight="1">
      <c r="A171" s="37"/>
      <c r="B171" s="38"/>
      <c r="C171" s="217" t="s">
        <v>215</v>
      </c>
      <c r="D171" s="217" t="s">
        <v>124</v>
      </c>
      <c r="E171" s="218" t="s">
        <v>216</v>
      </c>
      <c r="F171" s="219" t="s">
        <v>217</v>
      </c>
      <c r="G171" s="220" t="s">
        <v>149</v>
      </c>
      <c r="H171" s="221">
        <v>0.64000000000000001</v>
      </c>
      <c r="I171" s="222"/>
      <c r="J171" s="223">
        <f>ROUND(I171*H171,2)</f>
        <v>0</v>
      </c>
      <c r="K171" s="219" t="s">
        <v>128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2.3010199999999998</v>
      </c>
      <c r="R171" s="226">
        <f>Q171*H171</f>
        <v>1.4726527999999999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129</v>
      </c>
      <c r="AT171" s="228" t="s">
        <v>124</v>
      </c>
      <c r="AU171" s="228" t="s">
        <v>86</v>
      </c>
      <c r="AY171" s="16" t="s">
        <v>122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129</v>
      </c>
      <c r="BM171" s="228" t="s">
        <v>218</v>
      </c>
    </row>
    <row r="172" s="13" customFormat="1">
      <c r="A172" s="13"/>
      <c r="B172" s="230"/>
      <c r="C172" s="231"/>
      <c r="D172" s="232" t="s">
        <v>131</v>
      </c>
      <c r="E172" s="233" t="s">
        <v>1</v>
      </c>
      <c r="F172" s="234" t="s">
        <v>219</v>
      </c>
      <c r="G172" s="231"/>
      <c r="H172" s="235">
        <v>0.64000000000000001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131</v>
      </c>
      <c r="AU172" s="241" t="s">
        <v>86</v>
      </c>
      <c r="AV172" s="13" t="s">
        <v>86</v>
      </c>
      <c r="AW172" s="13" t="s">
        <v>32</v>
      </c>
      <c r="AX172" s="13" t="s">
        <v>76</v>
      </c>
      <c r="AY172" s="241" t="s">
        <v>122</v>
      </c>
    </row>
    <row r="173" s="14" customFormat="1">
      <c r="A173" s="14"/>
      <c r="B173" s="242"/>
      <c r="C173" s="243"/>
      <c r="D173" s="232" t="s">
        <v>131</v>
      </c>
      <c r="E173" s="244" t="s">
        <v>1</v>
      </c>
      <c r="F173" s="245" t="s">
        <v>133</v>
      </c>
      <c r="G173" s="243"/>
      <c r="H173" s="246">
        <v>0.64000000000000001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131</v>
      </c>
      <c r="AU173" s="252" t="s">
        <v>86</v>
      </c>
      <c r="AV173" s="14" t="s">
        <v>129</v>
      </c>
      <c r="AW173" s="14" t="s">
        <v>32</v>
      </c>
      <c r="AX173" s="14" t="s">
        <v>84</v>
      </c>
      <c r="AY173" s="252" t="s">
        <v>122</v>
      </c>
    </row>
    <row r="174" s="2" customFormat="1" ht="16.5" customHeight="1">
      <c r="A174" s="37"/>
      <c r="B174" s="38"/>
      <c r="C174" s="217" t="s">
        <v>220</v>
      </c>
      <c r="D174" s="217" t="s">
        <v>124</v>
      </c>
      <c r="E174" s="218" t="s">
        <v>221</v>
      </c>
      <c r="F174" s="219" t="s">
        <v>222</v>
      </c>
      <c r="G174" s="220" t="s">
        <v>136</v>
      </c>
      <c r="H174" s="221">
        <v>5.7599999999999998</v>
      </c>
      <c r="I174" s="222"/>
      <c r="J174" s="223">
        <f>ROUND(I174*H174,2)</f>
        <v>0</v>
      </c>
      <c r="K174" s="219" t="s">
        <v>128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0.00264</v>
      </c>
      <c r="R174" s="226">
        <f>Q174*H174</f>
        <v>0.0152064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129</v>
      </c>
      <c r="AT174" s="228" t="s">
        <v>124</v>
      </c>
      <c r="AU174" s="228" t="s">
        <v>86</v>
      </c>
      <c r="AY174" s="16" t="s">
        <v>122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129</v>
      </c>
      <c r="BM174" s="228" t="s">
        <v>223</v>
      </c>
    </row>
    <row r="175" s="13" customFormat="1">
      <c r="A175" s="13"/>
      <c r="B175" s="230"/>
      <c r="C175" s="231"/>
      <c r="D175" s="232" t="s">
        <v>131</v>
      </c>
      <c r="E175" s="233" t="s">
        <v>1</v>
      </c>
      <c r="F175" s="234" t="s">
        <v>224</v>
      </c>
      <c r="G175" s="231"/>
      <c r="H175" s="235">
        <v>5.7599999999999998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131</v>
      </c>
      <c r="AU175" s="241" t="s">
        <v>86</v>
      </c>
      <c r="AV175" s="13" t="s">
        <v>86</v>
      </c>
      <c r="AW175" s="13" t="s">
        <v>32</v>
      </c>
      <c r="AX175" s="13" t="s">
        <v>76</v>
      </c>
      <c r="AY175" s="241" t="s">
        <v>122</v>
      </c>
    </row>
    <row r="176" s="14" customFormat="1">
      <c r="A176" s="14"/>
      <c r="B176" s="242"/>
      <c r="C176" s="243"/>
      <c r="D176" s="232" t="s">
        <v>131</v>
      </c>
      <c r="E176" s="244" t="s">
        <v>1</v>
      </c>
      <c r="F176" s="245" t="s">
        <v>133</v>
      </c>
      <c r="G176" s="243"/>
      <c r="H176" s="246">
        <v>5.7599999999999998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131</v>
      </c>
      <c r="AU176" s="252" t="s">
        <v>86</v>
      </c>
      <c r="AV176" s="14" t="s">
        <v>129</v>
      </c>
      <c r="AW176" s="14" t="s">
        <v>32</v>
      </c>
      <c r="AX176" s="14" t="s">
        <v>84</v>
      </c>
      <c r="AY176" s="252" t="s">
        <v>122</v>
      </c>
    </row>
    <row r="177" s="2" customFormat="1" ht="16.5" customHeight="1">
      <c r="A177" s="37"/>
      <c r="B177" s="38"/>
      <c r="C177" s="217" t="s">
        <v>225</v>
      </c>
      <c r="D177" s="217" t="s">
        <v>124</v>
      </c>
      <c r="E177" s="218" t="s">
        <v>226</v>
      </c>
      <c r="F177" s="219" t="s">
        <v>227</v>
      </c>
      <c r="G177" s="220" t="s">
        <v>136</v>
      </c>
      <c r="H177" s="221">
        <v>5.7599999999999998</v>
      </c>
      <c r="I177" s="222"/>
      <c r="J177" s="223">
        <f>ROUND(I177*H177,2)</f>
        <v>0</v>
      </c>
      <c r="K177" s="219" t="s">
        <v>128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129</v>
      </c>
      <c r="AT177" s="228" t="s">
        <v>124</v>
      </c>
      <c r="AU177" s="228" t="s">
        <v>86</v>
      </c>
      <c r="AY177" s="16" t="s">
        <v>122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129</v>
      </c>
      <c r="BM177" s="228" t="s">
        <v>228</v>
      </c>
    </row>
    <row r="178" s="12" customFormat="1" ht="22.8" customHeight="1">
      <c r="A178" s="12"/>
      <c r="B178" s="201"/>
      <c r="C178" s="202"/>
      <c r="D178" s="203" t="s">
        <v>75</v>
      </c>
      <c r="E178" s="215" t="s">
        <v>146</v>
      </c>
      <c r="F178" s="215" t="s">
        <v>229</v>
      </c>
      <c r="G178" s="202"/>
      <c r="H178" s="202"/>
      <c r="I178" s="205"/>
      <c r="J178" s="216">
        <f>BK178</f>
        <v>0</v>
      </c>
      <c r="K178" s="202"/>
      <c r="L178" s="207"/>
      <c r="M178" s="208"/>
      <c r="N178" s="209"/>
      <c r="O178" s="209"/>
      <c r="P178" s="210">
        <f>SUM(P179:P180)</f>
        <v>0</v>
      </c>
      <c r="Q178" s="209"/>
      <c r="R178" s="210">
        <f>SUM(R179:R180)</f>
        <v>0</v>
      </c>
      <c r="S178" s="209"/>
      <c r="T178" s="211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2" t="s">
        <v>84</v>
      </c>
      <c r="AT178" s="213" t="s">
        <v>75</v>
      </c>
      <c r="AU178" s="213" t="s">
        <v>84</v>
      </c>
      <c r="AY178" s="212" t="s">
        <v>122</v>
      </c>
      <c r="BK178" s="214">
        <f>SUM(BK179:BK180)</f>
        <v>0</v>
      </c>
    </row>
    <row r="179" s="2" customFormat="1" ht="24.15" customHeight="1">
      <c r="A179" s="37"/>
      <c r="B179" s="38"/>
      <c r="C179" s="217" t="s">
        <v>7</v>
      </c>
      <c r="D179" s="217" t="s">
        <v>124</v>
      </c>
      <c r="E179" s="218" t="s">
        <v>230</v>
      </c>
      <c r="F179" s="219" t="s">
        <v>231</v>
      </c>
      <c r="G179" s="220" t="s">
        <v>136</v>
      </c>
      <c r="H179" s="221">
        <v>64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129</v>
      </c>
      <c r="AT179" s="228" t="s">
        <v>124</v>
      </c>
      <c r="AU179" s="228" t="s">
        <v>86</v>
      </c>
      <c r="AY179" s="16" t="s">
        <v>122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129</v>
      </c>
      <c r="BM179" s="228" t="s">
        <v>232</v>
      </c>
    </row>
    <row r="180" s="2" customFormat="1" ht="24.15" customHeight="1">
      <c r="A180" s="37"/>
      <c r="B180" s="38"/>
      <c r="C180" s="217" t="s">
        <v>233</v>
      </c>
      <c r="D180" s="217" t="s">
        <v>124</v>
      </c>
      <c r="E180" s="218" t="s">
        <v>234</v>
      </c>
      <c r="F180" s="219" t="s">
        <v>235</v>
      </c>
      <c r="G180" s="220" t="s">
        <v>136</v>
      </c>
      <c r="H180" s="221">
        <v>33.299999999999997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129</v>
      </c>
      <c r="AT180" s="228" t="s">
        <v>124</v>
      </c>
      <c r="AU180" s="228" t="s">
        <v>86</v>
      </c>
      <c r="AY180" s="16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129</v>
      </c>
      <c r="BM180" s="228" t="s">
        <v>236</v>
      </c>
    </row>
    <row r="181" s="12" customFormat="1" ht="22.8" customHeight="1">
      <c r="A181" s="12"/>
      <c r="B181" s="201"/>
      <c r="C181" s="202"/>
      <c r="D181" s="203" t="s">
        <v>75</v>
      </c>
      <c r="E181" s="215" t="s">
        <v>237</v>
      </c>
      <c r="F181" s="215" t="s">
        <v>238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SUM(P182:P189)</f>
        <v>0</v>
      </c>
      <c r="Q181" s="209"/>
      <c r="R181" s="210">
        <f>SUM(R182:R189)</f>
        <v>10.381094000000001</v>
      </c>
      <c r="S181" s="209"/>
      <c r="T181" s="211">
        <f>SUM(T182:T189)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84</v>
      </c>
      <c r="AT181" s="213" t="s">
        <v>75</v>
      </c>
      <c r="AU181" s="213" t="s">
        <v>84</v>
      </c>
      <c r="AY181" s="212" t="s">
        <v>122</v>
      </c>
      <c r="BK181" s="214">
        <f>SUM(BK182:BK189)</f>
        <v>0</v>
      </c>
    </row>
    <row r="182" s="2" customFormat="1" ht="21.75" customHeight="1">
      <c r="A182" s="37"/>
      <c r="B182" s="38"/>
      <c r="C182" s="217" t="s">
        <v>239</v>
      </c>
      <c r="D182" s="217" t="s">
        <v>124</v>
      </c>
      <c r="E182" s="218" t="s">
        <v>240</v>
      </c>
      <c r="F182" s="219" t="s">
        <v>241</v>
      </c>
      <c r="G182" s="220" t="s">
        <v>136</v>
      </c>
      <c r="H182" s="221">
        <v>33.299999999999997</v>
      </c>
      <c r="I182" s="222"/>
      <c r="J182" s="223">
        <f>ROUND(I182*H182,2)</f>
        <v>0</v>
      </c>
      <c r="K182" s="219" t="s">
        <v>128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129</v>
      </c>
      <c r="AT182" s="228" t="s">
        <v>124</v>
      </c>
      <c r="AU182" s="228" t="s">
        <v>86</v>
      </c>
      <c r="AY182" s="16" t="s">
        <v>122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129</v>
      </c>
      <c r="BM182" s="228" t="s">
        <v>242</v>
      </c>
    </row>
    <row r="183" s="2" customFormat="1" ht="24.15" customHeight="1">
      <c r="A183" s="37"/>
      <c r="B183" s="38"/>
      <c r="C183" s="217" t="s">
        <v>243</v>
      </c>
      <c r="D183" s="217" t="s">
        <v>124</v>
      </c>
      <c r="E183" s="218" t="s">
        <v>244</v>
      </c>
      <c r="F183" s="219" t="s">
        <v>245</v>
      </c>
      <c r="G183" s="220" t="s">
        <v>136</v>
      </c>
      <c r="H183" s="221">
        <v>33.299999999999997</v>
      </c>
      <c r="I183" s="222"/>
      <c r="J183" s="223">
        <f>ROUND(I183*H183,2)</f>
        <v>0</v>
      </c>
      <c r="K183" s="219" t="s">
        <v>128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129</v>
      </c>
      <c r="AT183" s="228" t="s">
        <v>124</v>
      </c>
      <c r="AU183" s="228" t="s">
        <v>86</v>
      </c>
      <c r="AY183" s="16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129</v>
      </c>
      <c r="BM183" s="228" t="s">
        <v>246</v>
      </c>
    </row>
    <row r="184" s="2" customFormat="1" ht="24.15" customHeight="1">
      <c r="A184" s="37"/>
      <c r="B184" s="38"/>
      <c r="C184" s="217" t="s">
        <v>247</v>
      </c>
      <c r="D184" s="217" t="s">
        <v>124</v>
      </c>
      <c r="E184" s="218" t="s">
        <v>248</v>
      </c>
      <c r="F184" s="219" t="s">
        <v>249</v>
      </c>
      <c r="G184" s="220" t="s">
        <v>136</v>
      </c>
      <c r="H184" s="221">
        <v>33.299999999999997</v>
      </c>
      <c r="I184" s="222"/>
      <c r="J184" s="223">
        <f>ROUND(I184*H184,2)</f>
        <v>0</v>
      </c>
      <c r="K184" s="219" t="s">
        <v>128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0.11303000000000001</v>
      </c>
      <c r="R184" s="226">
        <f>Q184*H184</f>
        <v>3.7638989999999999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129</v>
      </c>
      <c r="AT184" s="228" t="s">
        <v>124</v>
      </c>
      <c r="AU184" s="228" t="s">
        <v>86</v>
      </c>
      <c r="AY184" s="16" t="s">
        <v>122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129</v>
      </c>
      <c r="BM184" s="228" t="s">
        <v>250</v>
      </c>
    </row>
    <row r="185" s="2" customFormat="1" ht="24.15" customHeight="1">
      <c r="A185" s="37"/>
      <c r="B185" s="38"/>
      <c r="C185" s="253" t="s">
        <v>251</v>
      </c>
      <c r="D185" s="253" t="s">
        <v>187</v>
      </c>
      <c r="E185" s="254" t="s">
        <v>252</v>
      </c>
      <c r="F185" s="255" t="s">
        <v>253</v>
      </c>
      <c r="G185" s="256" t="s">
        <v>136</v>
      </c>
      <c r="H185" s="257">
        <v>34.645000000000003</v>
      </c>
      <c r="I185" s="258"/>
      <c r="J185" s="259">
        <f>ROUND(I185*H185,2)</f>
        <v>0</v>
      </c>
      <c r="K185" s="255" t="s">
        <v>128</v>
      </c>
      <c r="L185" s="260"/>
      <c r="M185" s="261" t="s">
        <v>1</v>
      </c>
      <c r="N185" s="262" t="s">
        <v>41</v>
      </c>
      <c r="O185" s="90"/>
      <c r="P185" s="226">
        <f>O185*H185</f>
        <v>0</v>
      </c>
      <c r="Q185" s="226">
        <v>0.191</v>
      </c>
      <c r="R185" s="226">
        <f>Q185*H185</f>
        <v>6.6171950000000006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162</v>
      </c>
      <c r="AT185" s="228" t="s">
        <v>187</v>
      </c>
      <c r="AU185" s="228" t="s">
        <v>86</v>
      </c>
      <c r="AY185" s="16" t="s">
        <v>122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129</v>
      </c>
      <c r="BM185" s="228" t="s">
        <v>254</v>
      </c>
    </row>
    <row r="186" s="2" customFormat="1">
      <c r="A186" s="37"/>
      <c r="B186" s="38"/>
      <c r="C186" s="39"/>
      <c r="D186" s="232" t="s">
        <v>255</v>
      </c>
      <c r="E186" s="39"/>
      <c r="F186" s="263" t="s">
        <v>256</v>
      </c>
      <c r="G186" s="39"/>
      <c r="H186" s="39"/>
      <c r="I186" s="264"/>
      <c r="J186" s="39"/>
      <c r="K186" s="39"/>
      <c r="L186" s="43"/>
      <c r="M186" s="265"/>
      <c r="N186" s="266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255</v>
      </c>
      <c r="AU186" s="16" t="s">
        <v>86</v>
      </c>
    </row>
    <row r="187" s="13" customFormat="1">
      <c r="A187" s="13"/>
      <c r="B187" s="230"/>
      <c r="C187" s="231"/>
      <c r="D187" s="232" t="s">
        <v>131</v>
      </c>
      <c r="E187" s="233" t="s">
        <v>1</v>
      </c>
      <c r="F187" s="234" t="s">
        <v>257</v>
      </c>
      <c r="G187" s="231"/>
      <c r="H187" s="235">
        <v>33.966000000000001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131</v>
      </c>
      <c r="AU187" s="241" t="s">
        <v>86</v>
      </c>
      <c r="AV187" s="13" t="s">
        <v>86</v>
      </c>
      <c r="AW187" s="13" t="s">
        <v>32</v>
      </c>
      <c r="AX187" s="13" t="s">
        <v>76</v>
      </c>
      <c r="AY187" s="241" t="s">
        <v>122</v>
      </c>
    </row>
    <row r="188" s="14" customFormat="1">
      <c r="A188" s="14"/>
      <c r="B188" s="242"/>
      <c r="C188" s="243"/>
      <c r="D188" s="232" t="s">
        <v>131</v>
      </c>
      <c r="E188" s="244" t="s">
        <v>1</v>
      </c>
      <c r="F188" s="245" t="s">
        <v>133</v>
      </c>
      <c r="G188" s="243"/>
      <c r="H188" s="246">
        <v>33.966000000000001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131</v>
      </c>
      <c r="AU188" s="252" t="s">
        <v>86</v>
      </c>
      <c r="AV188" s="14" t="s">
        <v>129</v>
      </c>
      <c r="AW188" s="14" t="s">
        <v>32</v>
      </c>
      <c r="AX188" s="14" t="s">
        <v>84</v>
      </c>
      <c r="AY188" s="252" t="s">
        <v>122</v>
      </c>
    </row>
    <row r="189" s="13" customFormat="1">
      <c r="A189" s="13"/>
      <c r="B189" s="230"/>
      <c r="C189" s="231"/>
      <c r="D189" s="232" t="s">
        <v>131</v>
      </c>
      <c r="E189" s="231"/>
      <c r="F189" s="234" t="s">
        <v>258</v>
      </c>
      <c r="G189" s="231"/>
      <c r="H189" s="235">
        <v>34.645000000000003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131</v>
      </c>
      <c r="AU189" s="241" t="s">
        <v>86</v>
      </c>
      <c r="AV189" s="13" t="s">
        <v>86</v>
      </c>
      <c r="AW189" s="13" t="s">
        <v>4</v>
      </c>
      <c r="AX189" s="13" t="s">
        <v>84</v>
      </c>
      <c r="AY189" s="241" t="s">
        <v>122</v>
      </c>
    </row>
    <row r="190" s="12" customFormat="1" ht="22.8" customHeight="1">
      <c r="A190" s="12"/>
      <c r="B190" s="201"/>
      <c r="C190" s="202"/>
      <c r="D190" s="203" t="s">
        <v>75</v>
      </c>
      <c r="E190" s="215" t="s">
        <v>259</v>
      </c>
      <c r="F190" s="215" t="s">
        <v>260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SUM(P191:P198)</f>
        <v>0</v>
      </c>
      <c r="Q190" s="209"/>
      <c r="R190" s="210">
        <f>SUM(R191:R198)</f>
        <v>12.923136</v>
      </c>
      <c r="S190" s="209"/>
      <c r="T190" s="211">
        <f>SUM(T191:T198)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84</v>
      </c>
      <c r="AT190" s="213" t="s">
        <v>75</v>
      </c>
      <c r="AU190" s="213" t="s">
        <v>84</v>
      </c>
      <c r="AY190" s="212" t="s">
        <v>122</v>
      </c>
      <c r="BK190" s="214">
        <f>SUM(BK191:BK198)</f>
        <v>0</v>
      </c>
    </row>
    <row r="191" s="2" customFormat="1" ht="21.75" customHeight="1">
      <c r="A191" s="37"/>
      <c r="B191" s="38"/>
      <c r="C191" s="217" t="s">
        <v>261</v>
      </c>
      <c r="D191" s="217" t="s">
        <v>124</v>
      </c>
      <c r="E191" s="218" t="s">
        <v>262</v>
      </c>
      <c r="F191" s="219" t="s">
        <v>263</v>
      </c>
      <c r="G191" s="220" t="s">
        <v>136</v>
      </c>
      <c r="H191" s="221">
        <v>63.200000000000003</v>
      </c>
      <c r="I191" s="222"/>
      <c r="J191" s="223">
        <f>ROUND(I191*H191,2)</f>
        <v>0</v>
      </c>
      <c r="K191" s="219" t="s">
        <v>128</v>
      </c>
      <c r="L191" s="43"/>
      <c r="M191" s="224" t="s">
        <v>1</v>
      </c>
      <c r="N191" s="225" t="s">
        <v>41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129</v>
      </c>
      <c r="AT191" s="228" t="s">
        <v>124</v>
      </c>
      <c r="AU191" s="228" t="s">
        <v>86</v>
      </c>
      <c r="AY191" s="16" t="s">
        <v>122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129</v>
      </c>
      <c r="BM191" s="228" t="s">
        <v>264</v>
      </c>
    </row>
    <row r="192" s="13" customFormat="1">
      <c r="A192" s="13"/>
      <c r="B192" s="230"/>
      <c r="C192" s="231"/>
      <c r="D192" s="232" t="s">
        <v>131</v>
      </c>
      <c r="E192" s="233" t="s">
        <v>1</v>
      </c>
      <c r="F192" s="234" t="s">
        <v>265</v>
      </c>
      <c r="G192" s="231"/>
      <c r="H192" s="235">
        <v>63.200000000000003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131</v>
      </c>
      <c r="AU192" s="241" t="s">
        <v>86</v>
      </c>
      <c r="AV192" s="13" t="s">
        <v>86</v>
      </c>
      <c r="AW192" s="13" t="s">
        <v>32</v>
      </c>
      <c r="AX192" s="13" t="s">
        <v>76</v>
      </c>
      <c r="AY192" s="241" t="s">
        <v>122</v>
      </c>
    </row>
    <row r="193" s="14" customFormat="1">
      <c r="A193" s="14"/>
      <c r="B193" s="242"/>
      <c r="C193" s="243"/>
      <c r="D193" s="232" t="s">
        <v>131</v>
      </c>
      <c r="E193" s="244" t="s">
        <v>1</v>
      </c>
      <c r="F193" s="245" t="s">
        <v>133</v>
      </c>
      <c r="G193" s="243"/>
      <c r="H193" s="246">
        <v>63.200000000000003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131</v>
      </c>
      <c r="AU193" s="252" t="s">
        <v>86</v>
      </c>
      <c r="AV193" s="14" t="s">
        <v>129</v>
      </c>
      <c r="AW193" s="14" t="s">
        <v>32</v>
      </c>
      <c r="AX193" s="14" t="s">
        <v>84</v>
      </c>
      <c r="AY193" s="252" t="s">
        <v>122</v>
      </c>
    </row>
    <row r="194" s="2" customFormat="1" ht="24.15" customHeight="1">
      <c r="A194" s="37"/>
      <c r="B194" s="38"/>
      <c r="C194" s="217" t="s">
        <v>266</v>
      </c>
      <c r="D194" s="217" t="s">
        <v>124</v>
      </c>
      <c r="E194" s="218" t="s">
        <v>267</v>
      </c>
      <c r="F194" s="219" t="s">
        <v>268</v>
      </c>
      <c r="G194" s="220" t="s">
        <v>136</v>
      </c>
      <c r="H194" s="221">
        <v>63.200000000000003</v>
      </c>
      <c r="I194" s="222"/>
      <c r="J194" s="223">
        <f>ROUND(I194*H194,2)</f>
        <v>0</v>
      </c>
      <c r="K194" s="219" t="s">
        <v>128</v>
      </c>
      <c r="L194" s="43"/>
      <c r="M194" s="224" t="s">
        <v>1</v>
      </c>
      <c r="N194" s="225" t="s">
        <v>41</v>
      </c>
      <c r="O194" s="90"/>
      <c r="P194" s="226">
        <f>O194*H194</f>
        <v>0</v>
      </c>
      <c r="Q194" s="226">
        <v>0.089219999999999994</v>
      </c>
      <c r="R194" s="226">
        <f>Q194*H194</f>
        <v>5.6387039999999997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129</v>
      </c>
      <c r="AT194" s="228" t="s">
        <v>124</v>
      </c>
      <c r="AU194" s="228" t="s">
        <v>86</v>
      </c>
      <c r="AY194" s="16" t="s">
        <v>122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84</v>
      </c>
      <c r="BK194" s="229">
        <f>ROUND(I194*H194,2)</f>
        <v>0</v>
      </c>
      <c r="BL194" s="16" t="s">
        <v>129</v>
      </c>
      <c r="BM194" s="228" t="s">
        <v>269</v>
      </c>
    </row>
    <row r="195" s="2" customFormat="1" ht="24.15" customHeight="1">
      <c r="A195" s="37"/>
      <c r="B195" s="38"/>
      <c r="C195" s="253" t="s">
        <v>270</v>
      </c>
      <c r="D195" s="253" t="s">
        <v>187</v>
      </c>
      <c r="E195" s="254" t="s">
        <v>271</v>
      </c>
      <c r="F195" s="255" t="s">
        <v>272</v>
      </c>
      <c r="G195" s="256" t="s">
        <v>136</v>
      </c>
      <c r="H195" s="257">
        <v>64.463999999999999</v>
      </c>
      <c r="I195" s="258"/>
      <c r="J195" s="259">
        <f>ROUND(I195*H195,2)</f>
        <v>0</v>
      </c>
      <c r="K195" s="255" t="s">
        <v>128</v>
      </c>
      <c r="L195" s="260"/>
      <c r="M195" s="261" t="s">
        <v>1</v>
      </c>
      <c r="N195" s="262" t="s">
        <v>41</v>
      </c>
      <c r="O195" s="90"/>
      <c r="P195" s="226">
        <f>O195*H195</f>
        <v>0</v>
      </c>
      <c r="Q195" s="226">
        <v>0.113</v>
      </c>
      <c r="R195" s="226">
        <f>Q195*H195</f>
        <v>7.2844319999999998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162</v>
      </c>
      <c r="AT195" s="228" t="s">
        <v>187</v>
      </c>
      <c r="AU195" s="228" t="s">
        <v>86</v>
      </c>
      <c r="AY195" s="16" t="s">
        <v>122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129</v>
      </c>
      <c r="BM195" s="228" t="s">
        <v>273</v>
      </c>
    </row>
    <row r="196" s="2" customFormat="1">
      <c r="A196" s="37"/>
      <c r="B196" s="38"/>
      <c r="C196" s="39"/>
      <c r="D196" s="232" t="s">
        <v>255</v>
      </c>
      <c r="E196" s="39"/>
      <c r="F196" s="263" t="s">
        <v>256</v>
      </c>
      <c r="G196" s="39"/>
      <c r="H196" s="39"/>
      <c r="I196" s="264"/>
      <c r="J196" s="39"/>
      <c r="K196" s="39"/>
      <c r="L196" s="43"/>
      <c r="M196" s="265"/>
      <c r="N196" s="266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255</v>
      </c>
      <c r="AU196" s="16" t="s">
        <v>86</v>
      </c>
    </row>
    <row r="197" s="13" customFormat="1">
      <c r="A197" s="13"/>
      <c r="B197" s="230"/>
      <c r="C197" s="231"/>
      <c r="D197" s="232" t="s">
        <v>131</v>
      </c>
      <c r="E197" s="233" t="s">
        <v>1</v>
      </c>
      <c r="F197" s="234" t="s">
        <v>274</v>
      </c>
      <c r="G197" s="231"/>
      <c r="H197" s="235">
        <v>64.463999999999999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131</v>
      </c>
      <c r="AU197" s="241" t="s">
        <v>86</v>
      </c>
      <c r="AV197" s="13" t="s">
        <v>86</v>
      </c>
      <c r="AW197" s="13" t="s">
        <v>32</v>
      </c>
      <c r="AX197" s="13" t="s">
        <v>76</v>
      </c>
      <c r="AY197" s="241" t="s">
        <v>122</v>
      </c>
    </row>
    <row r="198" s="14" customFormat="1">
      <c r="A198" s="14"/>
      <c r="B198" s="242"/>
      <c r="C198" s="243"/>
      <c r="D198" s="232" t="s">
        <v>131</v>
      </c>
      <c r="E198" s="244" t="s">
        <v>1</v>
      </c>
      <c r="F198" s="245" t="s">
        <v>133</v>
      </c>
      <c r="G198" s="243"/>
      <c r="H198" s="246">
        <v>64.463999999999999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131</v>
      </c>
      <c r="AU198" s="252" t="s">
        <v>86</v>
      </c>
      <c r="AV198" s="14" t="s">
        <v>129</v>
      </c>
      <c r="AW198" s="14" t="s">
        <v>32</v>
      </c>
      <c r="AX198" s="14" t="s">
        <v>84</v>
      </c>
      <c r="AY198" s="252" t="s">
        <v>122</v>
      </c>
    </row>
    <row r="199" s="12" customFormat="1" ht="22.8" customHeight="1">
      <c r="A199" s="12"/>
      <c r="B199" s="201"/>
      <c r="C199" s="202"/>
      <c r="D199" s="203" t="s">
        <v>75</v>
      </c>
      <c r="E199" s="215" t="s">
        <v>166</v>
      </c>
      <c r="F199" s="215" t="s">
        <v>275</v>
      </c>
      <c r="G199" s="202"/>
      <c r="H199" s="202"/>
      <c r="I199" s="205"/>
      <c r="J199" s="216">
        <f>BK199</f>
        <v>0</v>
      </c>
      <c r="K199" s="202"/>
      <c r="L199" s="207"/>
      <c r="M199" s="208"/>
      <c r="N199" s="209"/>
      <c r="O199" s="209"/>
      <c r="P199" s="210">
        <f>SUM(P200:P218)</f>
        <v>0</v>
      </c>
      <c r="Q199" s="209"/>
      <c r="R199" s="210">
        <f>SUM(R200:R218)</f>
        <v>13.501060000000001</v>
      </c>
      <c r="S199" s="209"/>
      <c r="T199" s="211">
        <f>SUM(T200:T218)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2" t="s">
        <v>84</v>
      </c>
      <c r="AT199" s="213" t="s">
        <v>75</v>
      </c>
      <c r="AU199" s="213" t="s">
        <v>84</v>
      </c>
      <c r="AY199" s="212" t="s">
        <v>122</v>
      </c>
      <c r="BK199" s="214">
        <f>SUM(BK200:BK218)</f>
        <v>0</v>
      </c>
    </row>
    <row r="200" s="2" customFormat="1" ht="33" customHeight="1">
      <c r="A200" s="37"/>
      <c r="B200" s="38"/>
      <c r="C200" s="217" t="s">
        <v>276</v>
      </c>
      <c r="D200" s="217" t="s">
        <v>124</v>
      </c>
      <c r="E200" s="218" t="s">
        <v>277</v>
      </c>
      <c r="F200" s="219" t="s">
        <v>278</v>
      </c>
      <c r="G200" s="220" t="s">
        <v>127</v>
      </c>
      <c r="H200" s="221">
        <v>32.799999999999997</v>
      </c>
      <c r="I200" s="222"/>
      <c r="J200" s="223">
        <f>ROUND(I200*H200,2)</f>
        <v>0</v>
      </c>
      <c r="K200" s="219" t="s">
        <v>128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0.15540000000000001</v>
      </c>
      <c r="R200" s="226">
        <f>Q200*H200</f>
        <v>5.0971200000000003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129</v>
      </c>
      <c r="AT200" s="228" t="s">
        <v>124</v>
      </c>
      <c r="AU200" s="228" t="s">
        <v>86</v>
      </c>
      <c r="AY200" s="16" t="s">
        <v>122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129</v>
      </c>
      <c r="BM200" s="228" t="s">
        <v>279</v>
      </c>
    </row>
    <row r="201" s="13" customFormat="1">
      <c r="A201" s="13"/>
      <c r="B201" s="230"/>
      <c r="C201" s="231"/>
      <c r="D201" s="232" t="s">
        <v>131</v>
      </c>
      <c r="E201" s="233" t="s">
        <v>1</v>
      </c>
      <c r="F201" s="234" t="s">
        <v>280</v>
      </c>
      <c r="G201" s="231"/>
      <c r="H201" s="235">
        <v>32.799999999999997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131</v>
      </c>
      <c r="AU201" s="241" t="s">
        <v>86</v>
      </c>
      <c r="AV201" s="13" t="s">
        <v>86</v>
      </c>
      <c r="AW201" s="13" t="s">
        <v>32</v>
      </c>
      <c r="AX201" s="13" t="s">
        <v>76</v>
      </c>
      <c r="AY201" s="241" t="s">
        <v>122</v>
      </c>
    </row>
    <row r="202" s="14" customFormat="1">
      <c r="A202" s="14"/>
      <c r="B202" s="242"/>
      <c r="C202" s="243"/>
      <c r="D202" s="232" t="s">
        <v>131</v>
      </c>
      <c r="E202" s="244" t="s">
        <v>1</v>
      </c>
      <c r="F202" s="245" t="s">
        <v>133</v>
      </c>
      <c r="G202" s="243"/>
      <c r="H202" s="246">
        <v>32.799999999999997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131</v>
      </c>
      <c r="AU202" s="252" t="s">
        <v>86</v>
      </c>
      <c r="AV202" s="14" t="s">
        <v>129</v>
      </c>
      <c r="AW202" s="14" t="s">
        <v>32</v>
      </c>
      <c r="AX202" s="14" t="s">
        <v>84</v>
      </c>
      <c r="AY202" s="252" t="s">
        <v>122</v>
      </c>
    </row>
    <row r="203" s="2" customFormat="1" ht="16.5" customHeight="1">
      <c r="A203" s="37"/>
      <c r="B203" s="38"/>
      <c r="C203" s="253" t="s">
        <v>281</v>
      </c>
      <c r="D203" s="253" t="s">
        <v>187</v>
      </c>
      <c r="E203" s="254" t="s">
        <v>282</v>
      </c>
      <c r="F203" s="255" t="s">
        <v>283</v>
      </c>
      <c r="G203" s="256" t="s">
        <v>127</v>
      </c>
      <c r="H203" s="257">
        <v>33.456000000000003</v>
      </c>
      <c r="I203" s="258"/>
      <c r="J203" s="259">
        <f>ROUND(I203*H203,2)</f>
        <v>0</v>
      </c>
      <c r="K203" s="255" t="s">
        <v>128</v>
      </c>
      <c r="L203" s="260"/>
      <c r="M203" s="261" t="s">
        <v>1</v>
      </c>
      <c r="N203" s="262" t="s">
        <v>41</v>
      </c>
      <c r="O203" s="90"/>
      <c r="P203" s="226">
        <f>O203*H203</f>
        <v>0</v>
      </c>
      <c r="Q203" s="226">
        <v>0.080000000000000002</v>
      </c>
      <c r="R203" s="226">
        <f>Q203*H203</f>
        <v>2.6764800000000002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162</v>
      </c>
      <c r="AT203" s="228" t="s">
        <v>187</v>
      </c>
      <c r="AU203" s="228" t="s">
        <v>86</v>
      </c>
      <c r="AY203" s="16" t="s">
        <v>122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129</v>
      </c>
      <c r="BM203" s="228" t="s">
        <v>284</v>
      </c>
    </row>
    <row r="204" s="13" customFormat="1">
      <c r="A204" s="13"/>
      <c r="B204" s="230"/>
      <c r="C204" s="231"/>
      <c r="D204" s="232" t="s">
        <v>131</v>
      </c>
      <c r="E204" s="231"/>
      <c r="F204" s="234" t="s">
        <v>285</v>
      </c>
      <c r="G204" s="231"/>
      <c r="H204" s="235">
        <v>33.456000000000003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131</v>
      </c>
      <c r="AU204" s="241" t="s">
        <v>86</v>
      </c>
      <c r="AV204" s="13" t="s">
        <v>86</v>
      </c>
      <c r="AW204" s="13" t="s">
        <v>4</v>
      </c>
      <c r="AX204" s="13" t="s">
        <v>84</v>
      </c>
      <c r="AY204" s="241" t="s">
        <v>122</v>
      </c>
    </row>
    <row r="205" s="2" customFormat="1" ht="33" customHeight="1">
      <c r="A205" s="37"/>
      <c r="B205" s="38"/>
      <c r="C205" s="217" t="s">
        <v>286</v>
      </c>
      <c r="D205" s="217" t="s">
        <v>124</v>
      </c>
      <c r="E205" s="218" t="s">
        <v>287</v>
      </c>
      <c r="F205" s="219" t="s">
        <v>288</v>
      </c>
      <c r="G205" s="220" t="s">
        <v>127</v>
      </c>
      <c r="H205" s="221">
        <v>36</v>
      </c>
      <c r="I205" s="222"/>
      <c r="J205" s="223">
        <f>ROUND(I205*H205,2)</f>
        <v>0</v>
      </c>
      <c r="K205" s="219" t="s">
        <v>128</v>
      </c>
      <c r="L205" s="43"/>
      <c r="M205" s="224" t="s">
        <v>1</v>
      </c>
      <c r="N205" s="225" t="s">
        <v>41</v>
      </c>
      <c r="O205" s="90"/>
      <c r="P205" s="226">
        <f>O205*H205</f>
        <v>0</v>
      </c>
      <c r="Q205" s="226">
        <v>0.1295</v>
      </c>
      <c r="R205" s="226">
        <f>Q205*H205</f>
        <v>4.6619999999999999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129</v>
      </c>
      <c r="AT205" s="228" t="s">
        <v>124</v>
      </c>
      <c r="AU205" s="228" t="s">
        <v>86</v>
      </c>
      <c r="AY205" s="16" t="s">
        <v>122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129</v>
      </c>
      <c r="BM205" s="228" t="s">
        <v>289</v>
      </c>
    </row>
    <row r="206" s="13" customFormat="1">
      <c r="A206" s="13"/>
      <c r="B206" s="230"/>
      <c r="C206" s="231"/>
      <c r="D206" s="232" t="s">
        <v>131</v>
      </c>
      <c r="E206" s="233" t="s">
        <v>1</v>
      </c>
      <c r="F206" s="234" t="s">
        <v>290</v>
      </c>
      <c r="G206" s="231"/>
      <c r="H206" s="235">
        <v>36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131</v>
      </c>
      <c r="AU206" s="241" t="s">
        <v>86</v>
      </c>
      <c r="AV206" s="13" t="s">
        <v>86</v>
      </c>
      <c r="AW206" s="13" t="s">
        <v>32</v>
      </c>
      <c r="AX206" s="13" t="s">
        <v>76</v>
      </c>
      <c r="AY206" s="241" t="s">
        <v>122</v>
      </c>
    </row>
    <row r="207" s="14" customFormat="1">
      <c r="A207" s="14"/>
      <c r="B207" s="242"/>
      <c r="C207" s="243"/>
      <c r="D207" s="232" t="s">
        <v>131</v>
      </c>
      <c r="E207" s="244" t="s">
        <v>1</v>
      </c>
      <c r="F207" s="245" t="s">
        <v>133</v>
      </c>
      <c r="G207" s="243"/>
      <c r="H207" s="246">
        <v>36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131</v>
      </c>
      <c r="AU207" s="252" t="s">
        <v>86</v>
      </c>
      <c r="AV207" s="14" t="s">
        <v>129</v>
      </c>
      <c r="AW207" s="14" t="s">
        <v>32</v>
      </c>
      <c r="AX207" s="14" t="s">
        <v>84</v>
      </c>
      <c r="AY207" s="252" t="s">
        <v>122</v>
      </c>
    </row>
    <row r="208" s="2" customFormat="1" ht="16.5" customHeight="1">
      <c r="A208" s="37"/>
      <c r="B208" s="38"/>
      <c r="C208" s="253" t="s">
        <v>291</v>
      </c>
      <c r="D208" s="253" t="s">
        <v>187</v>
      </c>
      <c r="E208" s="254" t="s">
        <v>292</v>
      </c>
      <c r="F208" s="255" t="s">
        <v>293</v>
      </c>
      <c r="G208" s="256" t="s">
        <v>127</v>
      </c>
      <c r="H208" s="257">
        <v>36.719999999999999</v>
      </c>
      <c r="I208" s="258"/>
      <c r="J208" s="259">
        <f>ROUND(I208*H208,2)</f>
        <v>0</v>
      </c>
      <c r="K208" s="255" t="s">
        <v>128</v>
      </c>
      <c r="L208" s="260"/>
      <c r="M208" s="261" t="s">
        <v>1</v>
      </c>
      <c r="N208" s="262" t="s">
        <v>41</v>
      </c>
      <c r="O208" s="90"/>
      <c r="P208" s="226">
        <f>O208*H208</f>
        <v>0</v>
      </c>
      <c r="Q208" s="226">
        <v>0.021999999999999999</v>
      </c>
      <c r="R208" s="226">
        <f>Q208*H208</f>
        <v>0.80783999999999989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162</v>
      </c>
      <c r="AT208" s="228" t="s">
        <v>187</v>
      </c>
      <c r="AU208" s="228" t="s">
        <v>86</v>
      </c>
      <c r="AY208" s="16" t="s">
        <v>122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129</v>
      </c>
      <c r="BM208" s="228" t="s">
        <v>294</v>
      </c>
    </row>
    <row r="209" s="13" customFormat="1">
      <c r="A209" s="13"/>
      <c r="B209" s="230"/>
      <c r="C209" s="231"/>
      <c r="D209" s="232" t="s">
        <v>131</v>
      </c>
      <c r="E209" s="233" t="s">
        <v>1</v>
      </c>
      <c r="F209" s="234" t="s">
        <v>295</v>
      </c>
      <c r="G209" s="231"/>
      <c r="H209" s="235">
        <v>36.719999999999999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131</v>
      </c>
      <c r="AU209" s="241" t="s">
        <v>86</v>
      </c>
      <c r="AV209" s="13" t="s">
        <v>86</v>
      </c>
      <c r="AW209" s="13" t="s">
        <v>32</v>
      </c>
      <c r="AX209" s="13" t="s">
        <v>76</v>
      </c>
      <c r="AY209" s="241" t="s">
        <v>122</v>
      </c>
    </row>
    <row r="210" s="14" customFormat="1">
      <c r="A210" s="14"/>
      <c r="B210" s="242"/>
      <c r="C210" s="243"/>
      <c r="D210" s="232" t="s">
        <v>131</v>
      </c>
      <c r="E210" s="244" t="s">
        <v>1</v>
      </c>
      <c r="F210" s="245" t="s">
        <v>133</v>
      </c>
      <c r="G210" s="243"/>
      <c r="H210" s="246">
        <v>36.719999999999999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131</v>
      </c>
      <c r="AU210" s="252" t="s">
        <v>86</v>
      </c>
      <c r="AV210" s="14" t="s">
        <v>129</v>
      </c>
      <c r="AW210" s="14" t="s">
        <v>32</v>
      </c>
      <c r="AX210" s="14" t="s">
        <v>84</v>
      </c>
      <c r="AY210" s="252" t="s">
        <v>122</v>
      </c>
    </row>
    <row r="211" s="2" customFormat="1" ht="24.15" customHeight="1">
      <c r="A211" s="37"/>
      <c r="B211" s="38"/>
      <c r="C211" s="217" t="s">
        <v>296</v>
      </c>
      <c r="D211" s="217" t="s">
        <v>124</v>
      </c>
      <c r="E211" s="218" t="s">
        <v>297</v>
      </c>
      <c r="F211" s="219" t="s">
        <v>298</v>
      </c>
      <c r="G211" s="220" t="s">
        <v>299</v>
      </c>
      <c r="H211" s="221">
        <v>2</v>
      </c>
      <c r="I211" s="222"/>
      <c r="J211" s="223">
        <f>ROUND(I211*H211,2)</f>
        <v>0</v>
      </c>
      <c r="K211" s="219" t="s">
        <v>128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0.10940999999999999</v>
      </c>
      <c r="R211" s="226">
        <f>Q211*H211</f>
        <v>0.21881999999999999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129</v>
      </c>
      <c r="AT211" s="228" t="s">
        <v>124</v>
      </c>
      <c r="AU211" s="228" t="s">
        <v>86</v>
      </c>
      <c r="AY211" s="16" t="s">
        <v>122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129</v>
      </c>
      <c r="BM211" s="228" t="s">
        <v>300</v>
      </c>
    </row>
    <row r="212" s="2" customFormat="1" ht="21.75" customHeight="1">
      <c r="A212" s="37"/>
      <c r="B212" s="38"/>
      <c r="C212" s="253" t="s">
        <v>301</v>
      </c>
      <c r="D212" s="253" t="s">
        <v>187</v>
      </c>
      <c r="E212" s="254" t="s">
        <v>302</v>
      </c>
      <c r="F212" s="255" t="s">
        <v>303</v>
      </c>
      <c r="G212" s="256" t="s">
        <v>299</v>
      </c>
      <c r="H212" s="257">
        <v>2</v>
      </c>
      <c r="I212" s="258"/>
      <c r="J212" s="259">
        <f>ROUND(I212*H212,2)</f>
        <v>0</v>
      </c>
      <c r="K212" s="255" t="s">
        <v>128</v>
      </c>
      <c r="L212" s="260"/>
      <c r="M212" s="261" t="s">
        <v>1</v>
      </c>
      <c r="N212" s="262" t="s">
        <v>41</v>
      </c>
      <c r="O212" s="90"/>
      <c r="P212" s="226">
        <f>O212*H212</f>
        <v>0</v>
      </c>
      <c r="Q212" s="226">
        <v>0.0061000000000000004</v>
      </c>
      <c r="R212" s="226">
        <f>Q212*H212</f>
        <v>0.012200000000000001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162</v>
      </c>
      <c r="AT212" s="228" t="s">
        <v>187</v>
      </c>
      <c r="AU212" s="228" t="s">
        <v>86</v>
      </c>
      <c r="AY212" s="16" t="s">
        <v>122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129</v>
      </c>
      <c r="BM212" s="228" t="s">
        <v>304</v>
      </c>
    </row>
    <row r="213" s="2" customFormat="1" ht="24.15" customHeight="1">
      <c r="A213" s="37"/>
      <c r="B213" s="38"/>
      <c r="C213" s="217" t="s">
        <v>305</v>
      </c>
      <c r="D213" s="217" t="s">
        <v>124</v>
      </c>
      <c r="E213" s="218" t="s">
        <v>306</v>
      </c>
      <c r="F213" s="219" t="s">
        <v>307</v>
      </c>
      <c r="G213" s="220" t="s">
        <v>299</v>
      </c>
      <c r="H213" s="221">
        <v>2</v>
      </c>
      <c r="I213" s="222"/>
      <c r="J213" s="223">
        <f>ROUND(I213*H213,2)</f>
        <v>0</v>
      </c>
      <c r="K213" s="219" t="s">
        <v>128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0.00069999999999999999</v>
      </c>
      <c r="R213" s="226">
        <f>Q213*H213</f>
        <v>0.0014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129</v>
      </c>
      <c r="AT213" s="228" t="s">
        <v>124</v>
      </c>
      <c r="AU213" s="228" t="s">
        <v>86</v>
      </c>
      <c r="AY213" s="16" t="s">
        <v>122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129</v>
      </c>
      <c r="BM213" s="228" t="s">
        <v>308</v>
      </c>
    </row>
    <row r="214" s="2" customFormat="1" ht="21.75" customHeight="1">
      <c r="A214" s="37"/>
      <c r="B214" s="38"/>
      <c r="C214" s="253" t="s">
        <v>309</v>
      </c>
      <c r="D214" s="253" t="s">
        <v>187</v>
      </c>
      <c r="E214" s="254" t="s">
        <v>310</v>
      </c>
      <c r="F214" s="255" t="s">
        <v>311</v>
      </c>
      <c r="G214" s="256" t="s">
        <v>299</v>
      </c>
      <c r="H214" s="257">
        <v>2</v>
      </c>
      <c r="I214" s="258"/>
      <c r="J214" s="259">
        <f>ROUND(I214*H214,2)</f>
        <v>0</v>
      </c>
      <c r="K214" s="255" t="s">
        <v>128</v>
      </c>
      <c r="L214" s="260"/>
      <c r="M214" s="261" t="s">
        <v>1</v>
      </c>
      <c r="N214" s="262" t="s">
        <v>41</v>
      </c>
      <c r="O214" s="90"/>
      <c r="P214" s="226">
        <f>O214*H214</f>
        <v>0</v>
      </c>
      <c r="Q214" s="226">
        <v>0.0035999999999999999</v>
      </c>
      <c r="R214" s="226">
        <f>Q214*H214</f>
        <v>0.0071999999999999998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162</v>
      </c>
      <c r="AT214" s="228" t="s">
        <v>187</v>
      </c>
      <c r="AU214" s="228" t="s">
        <v>86</v>
      </c>
      <c r="AY214" s="16" t="s">
        <v>122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129</v>
      </c>
      <c r="BM214" s="228" t="s">
        <v>312</v>
      </c>
    </row>
    <row r="215" s="2" customFormat="1" ht="24.15" customHeight="1">
      <c r="A215" s="37"/>
      <c r="B215" s="38"/>
      <c r="C215" s="253" t="s">
        <v>313</v>
      </c>
      <c r="D215" s="253" t="s">
        <v>187</v>
      </c>
      <c r="E215" s="254" t="s">
        <v>314</v>
      </c>
      <c r="F215" s="255" t="s">
        <v>315</v>
      </c>
      <c r="G215" s="256" t="s">
        <v>299</v>
      </c>
      <c r="H215" s="257">
        <v>2</v>
      </c>
      <c r="I215" s="258"/>
      <c r="J215" s="259">
        <f>ROUND(I215*H215,2)</f>
        <v>0</v>
      </c>
      <c r="K215" s="255" t="s">
        <v>128</v>
      </c>
      <c r="L215" s="260"/>
      <c r="M215" s="261" t="s">
        <v>1</v>
      </c>
      <c r="N215" s="262" t="s">
        <v>41</v>
      </c>
      <c r="O215" s="90"/>
      <c r="P215" s="226">
        <f>O215*H215</f>
        <v>0</v>
      </c>
      <c r="Q215" s="226">
        <v>0.0025000000000000001</v>
      </c>
      <c r="R215" s="226">
        <f>Q215*H215</f>
        <v>0.0050000000000000001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162</v>
      </c>
      <c r="AT215" s="228" t="s">
        <v>187</v>
      </c>
      <c r="AU215" s="228" t="s">
        <v>86</v>
      </c>
      <c r="AY215" s="16" t="s">
        <v>122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84</v>
      </c>
      <c r="BK215" s="229">
        <f>ROUND(I215*H215,2)</f>
        <v>0</v>
      </c>
      <c r="BL215" s="16" t="s">
        <v>129</v>
      </c>
      <c r="BM215" s="228" t="s">
        <v>316</v>
      </c>
    </row>
    <row r="216" s="2" customFormat="1" ht="24.15" customHeight="1">
      <c r="A216" s="37"/>
      <c r="B216" s="38"/>
      <c r="C216" s="217" t="s">
        <v>317</v>
      </c>
      <c r="D216" s="217" t="s">
        <v>124</v>
      </c>
      <c r="E216" s="218" t="s">
        <v>318</v>
      </c>
      <c r="F216" s="219" t="s">
        <v>319</v>
      </c>
      <c r="G216" s="220" t="s">
        <v>127</v>
      </c>
      <c r="H216" s="221">
        <v>130</v>
      </c>
      <c r="I216" s="222"/>
      <c r="J216" s="223">
        <f>ROUND(I216*H216,2)</f>
        <v>0</v>
      </c>
      <c r="K216" s="219" t="s">
        <v>128</v>
      </c>
      <c r="L216" s="43"/>
      <c r="M216" s="224" t="s">
        <v>1</v>
      </c>
      <c r="N216" s="225" t="s">
        <v>41</v>
      </c>
      <c r="O216" s="90"/>
      <c r="P216" s="226">
        <f>O216*H216</f>
        <v>0</v>
      </c>
      <c r="Q216" s="226">
        <v>0.00010000000000000001</v>
      </c>
      <c r="R216" s="226">
        <f>Q216*H216</f>
        <v>0.013000000000000001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129</v>
      </c>
      <c r="AT216" s="228" t="s">
        <v>124</v>
      </c>
      <c r="AU216" s="228" t="s">
        <v>86</v>
      </c>
      <c r="AY216" s="16" t="s">
        <v>122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129</v>
      </c>
      <c r="BM216" s="228" t="s">
        <v>320</v>
      </c>
    </row>
    <row r="217" s="13" customFormat="1">
      <c r="A217" s="13"/>
      <c r="B217" s="230"/>
      <c r="C217" s="231"/>
      <c r="D217" s="232" t="s">
        <v>131</v>
      </c>
      <c r="E217" s="233" t="s">
        <v>1</v>
      </c>
      <c r="F217" s="234" t="s">
        <v>321</v>
      </c>
      <c r="G217" s="231"/>
      <c r="H217" s="235">
        <v>130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131</v>
      </c>
      <c r="AU217" s="241" t="s">
        <v>86</v>
      </c>
      <c r="AV217" s="13" t="s">
        <v>86</v>
      </c>
      <c r="AW217" s="13" t="s">
        <v>32</v>
      </c>
      <c r="AX217" s="13" t="s">
        <v>76</v>
      </c>
      <c r="AY217" s="241" t="s">
        <v>122</v>
      </c>
    </row>
    <row r="218" s="14" customFormat="1">
      <c r="A218" s="14"/>
      <c r="B218" s="242"/>
      <c r="C218" s="243"/>
      <c r="D218" s="232" t="s">
        <v>131</v>
      </c>
      <c r="E218" s="244" t="s">
        <v>1</v>
      </c>
      <c r="F218" s="245" t="s">
        <v>133</v>
      </c>
      <c r="G218" s="243"/>
      <c r="H218" s="246">
        <v>130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131</v>
      </c>
      <c r="AU218" s="252" t="s">
        <v>86</v>
      </c>
      <c r="AV218" s="14" t="s">
        <v>129</v>
      </c>
      <c r="AW218" s="14" t="s">
        <v>32</v>
      </c>
      <c r="AX218" s="14" t="s">
        <v>84</v>
      </c>
      <c r="AY218" s="252" t="s">
        <v>122</v>
      </c>
    </row>
    <row r="219" s="12" customFormat="1" ht="22.8" customHeight="1">
      <c r="A219" s="12"/>
      <c r="B219" s="201"/>
      <c r="C219" s="202"/>
      <c r="D219" s="203" t="s">
        <v>75</v>
      </c>
      <c r="E219" s="215" t="s">
        <v>322</v>
      </c>
      <c r="F219" s="215" t="s">
        <v>323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SUM(P220:P226)</f>
        <v>0</v>
      </c>
      <c r="Q219" s="209"/>
      <c r="R219" s="210">
        <f>SUM(R220:R226)</f>
        <v>0</v>
      </c>
      <c r="S219" s="209"/>
      <c r="T219" s="211">
        <f>SUM(T220:T226)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84</v>
      </c>
      <c r="AT219" s="213" t="s">
        <v>75</v>
      </c>
      <c r="AU219" s="213" t="s">
        <v>84</v>
      </c>
      <c r="AY219" s="212" t="s">
        <v>122</v>
      </c>
      <c r="BK219" s="214">
        <f>SUM(BK220:BK226)</f>
        <v>0</v>
      </c>
    </row>
    <row r="220" s="2" customFormat="1" ht="24.15" customHeight="1">
      <c r="A220" s="37"/>
      <c r="B220" s="38"/>
      <c r="C220" s="217" t="s">
        <v>324</v>
      </c>
      <c r="D220" s="217" t="s">
        <v>124</v>
      </c>
      <c r="E220" s="218" t="s">
        <v>325</v>
      </c>
      <c r="F220" s="219" t="s">
        <v>326</v>
      </c>
      <c r="G220" s="220" t="s">
        <v>178</v>
      </c>
      <c r="H220" s="221">
        <v>36.267000000000003</v>
      </c>
      <c r="I220" s="222"/>
      <c r="J220" s="223">
        <f>ROUND(I220*H220,2)</f>
        <v>0</v>
      </c>
      <c r="K220" s="219" t="s">
        <v>128</v>
      </c>
      <c r="L220" s="43"/>
      <c r="M220" s="224" t="s">
        <v>1</v>
      </c>
      <c r="N220" s="225" t="s">
        <v>41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129</v>
      </c>
      <c r="AT220" s="228" t="s">
        <v>124</v>
      </c>
      <c r="AU220" s="228" t="s">
        <v>86</v>
      </c>
      <c r="AY220" s="16" t="s">
        <v>122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84</v>
      </c>
      <c r="BK220" s="229">
        <f>ROUND(I220*H220,2)</f>
        <v>0</v>
      </c>
      <c r="BL220" s="16" t="s">
        <v>129</v>
      </c>
      <c r="BM220" s="228" t="s">
        <v>327</v>
      </c>
    </row>
    <row r="221" s="2" customFormat="1" ht="16.5" customHeight="1">
      <c r="A221" s="37"/>
      <c r="B221" s="38"/>
      <c r="C221" s="217" t="s">
        <v>328</v>
      </c>
      <c r="D221" s="217" t="s">
        <v>124</v>
      </c>
      <c r="E221" s="218" t="s">
        <v>329</v>
      </c>
      <c r="F221" s="219" t="s">
        <v>330</v>
      </c>
      <c r="G221" s="220" t="s">
        <v>178</v>
      </c>
      <c r="H221" s="221">
        <v>36.267000000000003</v>
      </c>
      <c r="I221" s="222"/>
      <c r="J221" s="223">
        <f>ROUND(I221*H221,2)</f>
        <v>0</v>
      </c>
      <c r="K221" s="219" t="s">
        <v>128</v>
      </c>
      <c r="L221" s="43"/>
      <c r="M221" s="224" t="s">
        <v>1</v>
      </c>
      <c r="N221" s="225" t="s">
        <v>41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129</v>
      </c>
      <c r="AT221" s="228" t="s">
        <v>124</v>
      </c>
      <c r="AU221" s="228" t="s">
        <v>86</v>
      </c>
      <c r="AY221" s="16" t="s">
        <v>122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129</v>
      </c>
      <c r="BM221" s="228" t="s">
        <v>331</v>
      </c>
    </row>
    <row r="222" s="2" customFormat="1" ht="24.15" customHeight="1">
      <c r="A222" s="37"/>
      <c r="B222" s="38"/>
      <c r="C222" s="217" t="s">
        <v>332</v>
      </c>
      <c r="D222" s="217" t="s">
        <v>124</v>
      </c>
      <c r="E222" s="218" t="s">
        <v>333</v>
      </c>
      <c r="F222" s="219" t="s">
        <v>334</v>
      </c>
      <c r="G222" s="220" t="s">
        <v>178</v>
      </c>
      <c r="H222" s="221">
        <v>507.738</v>
      </c>
      <c r="I222" s="222"/>
      <c r="J222" s="223">
        <f>ROUND(I222*H222,2)</f>
        <v>0</v>
      </c>
      <c r="K222" s="219" t="s">
        <v>128</v>
      </c>
      <c r="L222" s="43"/>
      <c r="M222" s="224" t="s">
        <v>1</v>
      </c>
      <c r="N222" s="225" t="s">
        <v>41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129</v>
      </c>
      <c r="AT222" s="228" t="s">
        <v>124</v>
      </c>
      <c r="AU222" s="228" t="s">
        <v>86</v>
      </c>
      <c r="AY222" s="16" t="s">
        <v>122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84</v>
      </c>
      <c r="BK222" s="229">
        <f>ROUND(I222*H222,2)</f>
        <v>0</v>
      </c>
      <c r="BL222" s="16" t="s">
        <v>129</v>
      </c>
      <c r="BM222" s="228" t="s">
        <v>335</v>
      </c>
    </row>
    <row r="223" s="13" customFormat="1">
      <c r="A223" s="13"/>
      <c r="B223" s="230"/>
      <c r="C223" s="231"/>
      <c r="D223" s="232" t="s">
        <v>131</v>
      </c>
      <c r="E223" s="233" t="s">
        <v>1</v>
      </c>
      <c r="F223" s="234" t="s">
        <v>336</v>
      </c>
      <c r="G223" s="231"/>
      <c r="H223" s="235">
        <v>507.738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131</v>
      </c>
      <c r="AU223" s="241" t="s">
        <v>86</v>
      </c>
      <c r="AV223" s="13" t="s">
        <v>86</v>
      </c>
      <c r="AW223" s="13" t="s">
        <v>32</v>
      </c>
      <c r="AX223" s="13" t="s">
        <v>76</v>
      </c>
      <c r="AY223" s="241" t="s">
        <v>122</v>
      </c>
    </row>
    <row r="224" s="14" customFormat="1">
      <c r="A224" s="14"/>
      <c r="B224" s="242"/>
      <c r="C224" s="243"/>
      <c r="D224" s="232" t="s">
        <v>131</v>
      </c>
      <c r="E224" s="244" t="s">
        <v>1</v>
      </c>
      <c r="F224" s="245" t="s">
        <v>133</v>
      </c>
      <c r="G224" s="243"/>
      <c r="H224" s="246">
        <v>507.738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131</v>
      </c>
      <c r="AU224" s="252" t="s">
        <v>86</v>
      </c>
      <c r="AV224" s="14" t="s">
        <v>129</v>
      </c>
      <c r="AW224" s="14" t="s">
        <v>32</v>
      </c>
      <c r="AX224" s="14" t="s">
        <v>84</v>
      </c>
      <c r="AY224" s="252" t="s">
        <v>122</v>
      </c>
    </row>
    <row r="225" s="2" customFormat="1" ht="37.8" customHeight="1">
      <c r="A225" s="37"/>
      <c r="B225" s="38"/>
      <c r="C225" s="217" t="s">
        <v>337</v>
      </c>
      <c r="D225" s="217" t="s">
        <v>124</v>
      </c>
      <c r="E225" s="218" t="s">
        <v>338</v>
      </c>
      <c r="F225" s="219" t="s">
        <v>339</v>
      </c>
      <c r="G225" s="220" t="s">
        <v>178</v>
      </c>
      <c r="H225" s="221">
        <v>23.013999999999999</v>
      </c>
      <c r="I225" s="222"/>
      <c r="J225" s="223">
        <f>ROUND(I225*H225,2)</f>
        <v>0</v>
      </c>
      <c r="K225" s="219" t="s">
        <v>128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129</v>
      </c>
      <c r="AT225" s="228" t="s">
        <v>124</v>
      </c>
      <c r="AU225" s="228" t="s">
        <v>86</v>
      </c>
      <c r="AY225" s="16" t="s">
        <v>122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129</v>
      </c>
      <c r="BM225" s="228" t="s">
        <v>340</v>
      </c>
    </row>
    <row r="226" s="2" customFormat="1" ht="44.25" customHeight="1">
      <c r="A226" s="37"/>
      <c r="B226" s="38"/>
      <c r="C226" s="217" t="s">
        <v>341</v>
      </c>
      <c r="D226" s="217" t="s">
        <v>124</v>
      </c>
      <c r="E226" s="218" t="s">
        <v>342</v>
      </c>
      <c r="F226" s="219" t="s">
        <v>343</v>
      </c>
      <c r="G226" s="220" t="s">
        <v>178</v>
      </c>
      <c r="H226" s="221">
        <v>13.253</v>
      </c>
      <c r="I226" s="222"/>
      <c r="J226" s="223">
        <f>ROUND(I226*H226,2)</f>
        <v>0</v>
      </c>
      <c r="K226" s="219" t="s">
        <v>128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129</v>
      </c>
      <c r="AT226" s="228" t="s">
        <v>124</v>
      </c>
      <c r="AU226" s="228" t="s">
        <v>86</v>
      </c>
      <c r="AY226" s="16" t="s">
        <v>122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84</v>
      </c>
      <c r="BK226" s="229">
        <f>ROUND(I226*H226,2)</f>
        <v>0</v>
      </c>
      <c r="BL226" s="16" t="s">
        <v>129</v>
      </c>
      <c r="BM226" s="228" t="s">
        <v>344</v>
      </c>
    </row>
    <row r="227" s="12" customFormat="1" ht="22.8" customHeight="1">
      <c r="A227" s="12"/>
      <c r="B227" s="201"/>
      <c r="C227" s="202"/>
      <c r="D227" s="203" t="s">
        <v>75</v>
      </c>
      <c r="E227" s="215" t="s">
        <v>345</v>
      </c>
      <c r="F227" s="215" t="s">
        <v>346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P228</f>
        <v>0</v>
      </c>
      <c r="Q227" s="209"/>
      <c r="R227" s="210">
        <f>R228</f>
        <v>0</v>
      </c>
      <c r="S227" s="209"/>
      <c r="T227" s="211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2" t="s">
        <v>84</v>
      </c>
      <c r="AT227" s="213" t="s">
        <v>75</v>
      </c>
      <c r="AU227" s="213" t="s">
        <v>84</v>
      </c>
      <c r="AY227" s="212" t="s">
        <v>122</v>
      </c>
      <c r="BK227" s="214">
        <f>BK228</f>
        <v>0</v>
      </c>
    </row>
    <row r="228" s="2" customFormat="1" ht="24.15" customHeight="1">
      <c r="A228" s="37"/>
      <c r="B228" s="38"/>
      <c r="C228" s="217" t="s">
        <v>347</v>
      </c>
      <c r="D228" s="217" t="s">
        <v>124</v>
      </c>
      <c r="E228" s="218" t="s">
        <v>348</v>
      </c>
      <c r="F228" s="219" t="s">
        <v>349</v>
      </c>
      <c r="G228" s="220" t="s">
        <v>178</v>
      </c>
      <c r="H228" s="221">
        <v>46.154000000000003</v>
      </c>
      <c r="I228" s="222"/>
      <c r="J228" s="223">
        <f>ROUND(I228*H228,2)</f>
        <v>0</v>
      </c>
      <c r="K228" s="219" t="s">
        <v>128</v>
      </c>
      <c r="L228" s="43"/>
      <c r="M228" s="267" t="s">
        <v>1</v>
      </c>
      <c r="N228" s="268" t="s">
        <v>41</v>
      </c>
      <c r="O228" s="269"/>
      <c r="P228" s="270">
        <f>O228*H228</f>
        <v>0</v>
      </c>
      <c r="Q228" s="270">
        <v>0</v>
      </c>
      <c r="R228" s="270">
        <f>Q228*H228</f>
        <v>0</v>
      </c>
      <c r="S228" s="270">
        <v>0</v>
      </c>
      <c r="T228" s="27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129</v>
      </c>
      <c r="AT228" s="228" t="s">
        <v>124</v>
      </c>
      <c r="AU228" s="228" t="s">
        <v>86</v>
      </c>
      <c r="AY228" s="16" t="s">
        <v>122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129</v>
      </c>
      <c r="BM228" s="228" t="s">
        <v>350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oMSG+SWLj44nYpbThTCf14J+JkRRe3Dx8uqzeZTZagaW6ZoOb5Js0XXs23/d0dTIJ4NMT/99wY+9VzFF6bWVFw==" hashValue="TMxaVHQocQ6TVBeO4v2ILVv+9kxIhctc5MpIcTwYJ2b6E2gpKiy2Yp9lzGJUp0Ca2nCTVuGv4j9RHI8nV+vwsg==" algorithmName="SHA-512" password="CC35"/>
  <autoFilter ref="C124:K22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Kutná Hora - nabíjecí stanice pro autobusy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351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18. 10. 2024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ROUND((SUM(BE120:BE127)),  2)</f>
        <v>0</v>
      </c>
      <c r="G33" s="37"/>
      <c r="H33" s="37"/>
      <c r="I33" s="154">
        <v>0.20999999999999999</v>
      </c>
      <c r="J33" s="153">
        <f>ROUND(((SUM(BE120:BE127))*I33),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ROUND((SUM(BF120:BF127)),  2)</f>
        <v>0</v>
      </c>
      <c r="G34" s="37"/>
      <c r="H34" s="37"/>
      <c r="I34" s="154">
        <v>0.12</v>
      </c>
      <c r="J34" s="153">
        <f>ROUND(((SUM(BF120:BF127))*I34),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ROUND((SUM(BG120:BG127)),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ROUND((SUM(BH120:BH127)),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ROUND((SUM(BI120:BI127)),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Kutná Hora - nabíjecí stanice pro autobusy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Kutná Hora</v>
      </c>
      <c r="G89" s="39"/>
      <c r="H89" s="39"/>
      <c r="I89" s="31" t="s">
        <v>22</v>
      </c>
      <c r="J89" s="78" t="str">
        <f>IF(J12="","",J12)</f>
        <v>18. 10. 2024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Kutná Hora, Havlíčkovo náměstí 552/1</v>
      </c>
      <c r="G91" s="39"/>
      <c r="H91" s="39"/>
      <c r="I91" s="31" t="s">
        <v>30</v>
      </c>
      <c r="J91" s="35" t="str">
        <f>E21</f>
        <v>Ing. Petr Rothe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GRP geodézie a projekce, Na Šumavě 140, Třebotov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352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353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354</v>
      </c>
      <c r="E99" s="187"/>
      <c r="F99" s="187"/>
      <c r="G99" s="187"/>
      <c r="H99" s="187"/>
      <c r="I99" s="187"/>
      <c r="J99" s="188">
        <f>J124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355</v>
      </c>
      <c r="E100" s="187"/>
      <c r="F100" s="187"/>
      <c r="G100" s="187"/>
      <c r="H100" s="187"/>
      <c r="I100" s="187"/>
      <c r="J100" s="188">
        <f>J126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107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Kutná Hora - nabíjecí stanice pro autobusy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02 - Vedlejší rozpočtové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Kutná Hora</v>
      </c>
      <c r="G114" s="39"/>
      <c r="H114" s="39"/>
      <c r="I114" s="31" t="s">
        <v>22</v>
      </c>
      <c r="J114" s="78" t="str">
        <f>IF(J12="","",J12)</f>
        <v>18. 10. 2024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Město Kutná Hora, Havlíčkovo náměstí 552/1</v>
      </c>
      <c r="G116" s="39"/>
      <c r="H116" s="39"/>
      <c r="I116" s="31" t="s">
        <v>30</v>
      </c>
      <c r="J116" s="35" t="str">
        <f>E21</f>
        <v>Ing. Petr Rothe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40.0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GRP geodézie a projekce, Na Šumavě 140, Třebotov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108</v>
      </c>
      <c r="D119" s="193" t="s">
        <v>61</v>
      </c>
      <c r="E119" s="193" t="s">
        <v>57</v>
      </c>
      <c r="F119" s="193" t="s">
        <v>58</v>
      </c>
      <c r="G119" s="193" t="s">
        <v>109</v>
      </c>
      <c r="H119" s="193" t="s">
        <v>110</v>
      </c>
      <c r="I119" s="193" t="s">
        <v>111</v>
      </c>
      <c r="J119" s="193" t="s">
        <v>95</v>
      </c>
      <c r="K119" s="194" t="s">
        <v>112</v>
      </c>
      <c r="L119" s="195"/>
      <c r="M119" s="99" t="s">
        <v>1</v>
      </c>
      <c r="N119" s="100" t="s">
        <v>40</v>
      </c>
      <c r="O119" s="100" t="s">
        <v>113</v>
      </c>
      <c r="P119" s="100" t="s">
        <v>114</v>
      </c>
      <c r="Q119" s="100" t="s">
        <v>115</v>
      </c>
      <c r="R119" s="100" t="s">
        <v>116</v>
      </c>
      <c r="S119" s="100" t="s">
        <v>117</v>
      </c>
      <c r="T119" s="101" t="s">
        <v>118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119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97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75</v>
      </c>
      <c r="E121" s="204" t="s">
        <v>356</v>
      </c>
      <c r="F121" s="204" t="s">
        <v>88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P122+P124+P126</f>
        <v>0</v>
      </c>
      <c r="Q121" s="209"/>
      <c r="R121" s="210">
        <f>R122+R124+R126</f>
        <v>0</v>
      </c>
      <c r="S121" s="209"/>
      <c r="T121" s="211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146</v>
      </c>
      <c r="AT121" s="213" t="s">
        <v>75</v>
      </c>
      <c r="AU121" s="213" t="s">
        <v>76</v>
      </c>
      <c r="AY121" s="212" t="s">
        <v>122</v>
      </c>
      <c r="BK121" s="214">
        <f>BK122+BK124+BK126</f>
        <v>0</v>
      </c>
    </row>
    <row r="122" s="12" customFormat="1" ht="22.8" customHeight="1">
      <c r="A122" s="12"/>
      <c r="B122" s="201"/>
      <c r="C122" s="202"/>
      <c r="D122" s="203" t="s">
        <v>75</v>
      </c>
      <c r="E122" s="215" t="s">
        <v>357</v>
      </c>
      <c r="F122" s="215" t="s">
        <v>358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P123</f>
        <v>0</v>
      </c>
      <c r="Q122" s="209"/>
      <c r="R122" s="210">
        <f>R123</f>
        <v>0</v>
      </c>
      <c r="S122" s="209"/>
      <c r="T122" s="211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146</v>
      </c>
      <c r="AT122" s="213" t="s">
        <v>75</v>
      </c>
      <c r="AU122" s="213" t="s">
        <v>84</v>
      </c>
      <c r="AY122" s="212" t="s">
        <v>122</v>
      </c>
      <c r="BK122" s="214">
        <f>BK123</f>
        <v>0</v>
      </c>
    </row>
    <row r="123" s="2" customFormat="1" ht="16.5" customHeight="1">
      <c r="A123" s="37"/>
      <c r="B123" s="38"/>
      <c r="C123" s="217" t="s">
        <v>84</v>
      </c>
      <c r="D123" s="217" t="s">
        <v>124</v>
      </c>
      <c r="E123" s="218" t="s">
        <v>359</v>
      </c>
      <c r="F123" s="219" t="s">
        <v>360</v>
      </c>
      <c r="G123" s="220" t="s">
        <v>361</v>
      </c>
      <c r="H123" s="221">
        <v>1</v>
      </c>
      <c r="I123" s="222"/>
      <c r="J123" s="223">
        <f>ROUND(I123*H123,2)</f>
        <v>0</v>
      </c>
      <c r="K123" s="219" t="s">
        <v>128</v>
      </c>
      <c r="L123" s="43"/>
      <c r="M123" s="224" t="s">
        <v>1</v>
      </c>
      <c r="N123" s="225" t="s">
        <v>41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362</v>
      </c>
      <c r="AT123" s="228" t="s">
        <v>124</v>
      </c>
      <c r="AU123" s="228" t="s">
        <v>86</v>
      </c>
      <c r="AY123" s="16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84</v>
      </c>
      <c r="BK123" s="229">
        <f>ROUND(I123*H123,2)</f>
        <v>0</v>
      </c>
      <c r="BL123" s="16" t="s">
        <v>362</v>
      </c>
      <c r="BM123" s="228" t="s">
        <v>363</v>
      </c>
    </row>
    <row r="124" s="12" customFormat="1" ht="22.8" customHeight="1">
      <c r="A124" s="12"/>
      <c r="B124" s="201"/>
      <c r="C124" s="202"/>
      <c r="D124" s="203" t="s">
        <v>75</v>
      </c>
      <c r="E124" s="215" t="s">
        <v>364</v>
      </c>
      <c r="F124" s="215" t="s">
        <v>365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0</v>
      </c>
      <c r="S124" s="209"/>
      <c r="T124" s="21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146</v>
      </c>
      <c r="AT124" s="213" t="s">
        <v>75</v>
      </c>
      <c r="AU124" s="213" t="s">
        <v>84</v>
      </c>
      <c r="AY124" s="212" t="s">
        <v>122</v>
      </c>
      <c r="BK124" s="214">
        <f>BK125</f>
        <v>0</v>
      </c>
    </row>
    <row r="125" s="2" customFormat="1" ht="16.5" customHeight="1">
      <c r="A125" s="37"/>
      <c r="B125" s="38"/>
      <c r="C125" s="217" t="s">
        <v>86</v>
      </c>
      <c r="D125" s="217" t="s">
        <v>124</v>
      </c>
      <c r="E125" s="218" t="s">
        <v>366</v>
      </c>
      <c r="F125" s="219" t="s">
        <v>365</v>
      </c>
      <c r="G125" s="220" t="s">
        <v>361</v>
      </c>
      <c r="H125" s="221">
        <v>1</v>
      </c>
      <c r="I125" s="222"/>
      <c r="J125" s="223">
        <f>ROUND(I125*H125,2)</f>
        <v>0</v>
      </c>
      <c r="K125" s="219" t="s">
        <v>128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362</v>
      </c>
      <c r="AT125" s="228" t="s">
        <v>124</v>
      </c>
      <c r="AU125" s="228" t="s">
        <v>86</v>
      </c>
      <c r="AY125" s="16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362</v>
      </c>
      <c r="BM125" s="228" t="s">
        <v>367</v>
      </c>
    </row>
    <row r="126" s="12" customFormat="1" ht="22.8" customHeight="1">
      <c r="A126" s="12"/>
      <c r="B126" s="201"/>
      <c r="C126" s="202"/>
      <c r="D126" s="203" t="s">
        <v>75</v>
      </c>
      <c r="E126" s="215" t="s">
        <v>368</v>
      </c>
      <c r="F126" s="215" t="s">
        <v>369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P127</f>
        <v>0</v>
      </c>
      <c r="Q126" s="209"/>
      <c r="R126" s="210">
        <f>R127</f>
        <v>0</v>
      </c>
      <c r="S126" s="209"/>
      <c r="T126" s="21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146</v>
      </c>
      <c r="AT126" s="213" t="s">
        <v>75</v>
      </c>
      <c r="AU126" s="213" t="s">
        <v>84</v>
      </c>
      <c r="AY126" s="212" t="s">
        <v>122</v>
      </c>
      <c r="BK126" s="214">
        <f>BK127</f>
        <v>0</v>
      </c>
    </row>
    <row r="127" s="2" customFormat="1" ht="16.5" customHeight="1">
      <c r="A127" s="37"/>
      <c r="B127" s="38"/>
      <c r="C127" s="217" t="s">
        <v>139</v>
      </c>
      <c r="D127" s="217" t="s">
        <v>124</v>
      </c>
      <c r="E127" s="218" t="s">
        <v>370</v>
      </c>
      <c r="F127" s="219" t="s">
        <v>371</v>
      </c>
      <c r="G127" s="220" t="s">
        <v>361</v>
      </c>
      <c r="H127" s="221">
        <v>1</v>
      </c>
      <c r="I127" s="222"/>
      <c r="J127" s="223">
        <f>ROUND(I127*H127,2)</f>
        <v>0</v>
      </c>
      <c r="K127" s="219" t="s">
        <v>128</v>
      </c>
      <c r="L127" s="43"/>
      <c r="M127" s="267" t="s">
        <v>1</v>
      </c>
      <c r="N127" s="268" t="s">
        <v>41</v>
      </c>
      <c r="O127" s="269"/>
      <c r="P127" s="270">
        <f>O127*H127</f>
        <v>0</v>
      </c>
      <c r="Q127" s="270">
        <v>0</v>
      </c>
      <c r="R127" s="270">
        <f>Q127*H127</f>
        <v>0</v>
      </c>
      <c r="S127" s="270">
        <v>0</v>
      </c>
      <c r="T127" s="27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362</v>
      </c>
      <c r="AT127" s="228" t="s">
        <v>124</v>
      </c>
      <c r="AU127" s="228" t="s">
        <v>86</v>
      </c>
      <c r="AY127" s="16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362</v>
      </c>
      <c r="BM127" s="228" t="s">
        <v>372</v>
      </c>
    </row>
    <row r="128" s="2" customFormat="1" ht="6.96" customHeight="1">
      <c r="A128" s="37"/>
      <c r="B128" s="65"/>
      <c r="C128" s="66"/>
      <c r="D128" s="66"/>
      <c r="E128" s="66"/>
      <c r="F128" s="66"/>
      <c r="G128" s="66"/>
      <c r="H128" s="66"/>
      <c r="I128" s="66"/>
      <c r="J128" s="66"/>
      <c r="K128" s="66"/>
      <c r="L128" s="43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sheetProtection sheet="1" autoFilter="0" formatColumns="0" formatRows="0" objects="1" scenarios="1" spinCount="100000" saltValue="VmBaoOAt7VC2g8grAUfFlyDmKH3AVloxpZeAygd9p7cbMJ/K5A4cwQk4QHS5TbIU74+BxFlfxVYVrFyAj62qCQ==" hashValue="2FXTN2LJdKCGH7E7piPe2PU/56JJsq4uian0sfV7x0CggMRk4k+l2dfGAJBzP6DvZayslYEHYp+DVFea5vh6iA==" algorithmName="SHA-512" password="CC35"/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Sychrová, Zdeňka (Bilfinger)</dc:creator>
  <cp:lastModifiedBy>Sychrová, Zdeňka (Bilfinger)</cp:lastModifiedBy>
  <dcterms:created xsi:type="dcterms:W3CDTF">2024-10-20T21:54:47Z</dcterms:created>
  <dcterms:modified xsi:type="dcterms:W3CDTF">2024-10-20T21:54:49Z</dcterms:modified>
</cp:coreProperties>
</file>